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autoCompressPictures="0"/>
  <mc:AlternateContent xmlns:mc="http://schemas.openxmlformats.org/markup-compatibility/2006">
    <mc:Choice Requires="x15">
      <x15ac:absPath xmlns:x15ac="http://schemas.microsoft.com/office/spreadsheetml/2010/11/ac" url="N:\5. - Marketing und Kommunikation\00_Projekte, laufend\06_Veranstaltungen intern und extern\19_Konferenz Berufbildungsexport\Leitfäden\Planungstool\"/>
    </mc:Choice>
  </mc:AlternateContent>
  <bookViews>
    <workbookView xWindow="0" yWindow="0" windowWidth="13860" windowHeight="8985" tabRatio="761" activeTab="6"/>
  </bookViews>
  <sheets>
    <sheet name="Anleitung" sheetId="1" r:id="rId1"/>
    <sheet name="1. Investitionen" sheetId="2" r:id="rId2"/>
    <sheet name="2. GuV" sheetId="3" r:id="rId3"/>
    <sheet name="3. Liquidität" sheetId="4" r:id="rId4"/>
    <sheet name="4. Kapitalbedarf" sheetId="5" r:id="rId5"/>
    <sheet name="5. Rentabilität" sheetId="6" r:id="rId6"/>
    <sheet name="6. Zusammenfassung" sheetId="7" r:id="rId7"/>
  </sheets>
  <definedNames>
    <definedName name="CRTS_LAST_UPDATE">#REF!</definedName>
    <definedName name="_xlnm.Print_Area" localSheetId="1">'1. Investitionen'!$C$15:$J$76</definedName>
    <definedName name="_xlnm.Print_Area" localSheetId="2">'2. GuV'!$B$23:$AQ$277</definedName>
    <definedName name="_xlnm.Print_Area" localSheetId="3">'3. Liquidität'!$B$14:$AQ$125</definedName>
    <definedName name="_xlnm.Print_Area" localSheetId="4">'4. Kapitalbedarf'!$B$10:$K$58</definedName>
    <definedName name="_xlnm.Print_Area" localSheetId="5">'5. Rentabilität'!$B$11:$R$69</definedName>
    <definedName name="_xlnm.Print_Area" localSheetId="6">'6. Zusammenfassung'!$B$16:$P$109</definedName>
    <definedName name="Univ_FONDS">#REF!</definedName>
    <definedName name="Univ_PM">#REF!</definedName>
    <definedName name="Univ_PM1">#REF!</definedName>
    <definedName name="Univ_PM2">#REF!</definedName>
    <definedName name="Univ_START">#REF!</definedName>
    <definedName name="Z_216D8876_19FF_44F4_8FAC_ACDDAA215E34_.wvu.Cols" localSheetId="5" hidden="1">'5. Rentabilität'!$J:$J</definedName>
    <definedName name="Z_216D8876_19FF_44F4_8FAC_ACDDAA215E34_.wvu.PrintArea" localSheetId="1" hidden="1">'1. Investitionen'!$C$15:$J$76</definedName>
    <definedName name="Z_216D8876_19FF_44F4_8FAC_ACDDAA215E34_.wvu.PrintArea" localSheetId="2" hidden="1">'2. GuV'!$B$23:$AQ$277</definedName>
    <definedName name="Z_216D8876_19FF_44F4_8FAC_ACDDAA215E34_.wvu.PrintArea" localSheetId="3" hidden="1">'3. Liquidität'!$B$14:$AQ$125</definedName>
    <definedName name="Z_216D8876_19FF_44F4_8FAC_ACDDAA215E34_.wvu.PrintArea" localSheetId="4" hidden="1">'4. Kapitalbedarf'!$B$10:$K$58</definedName>
    <definedName name="Z_216D8876_19FF_44F4_8FAC_ACDDAA215E34_.wvu.PrintArea" localSheetId="5" hidden="1">'5. Rentabilität'!$B$11:$R$69</definedName>
    <definedName name="Z_216D8876_19FF_44F4_8FAC_ACDDAA215E34_.wvu.PrintArea" localSheetId="6" hidden="1">'6. Zusammenfassung'!$B$16:$P$109</definedName>
    <definedName name="Z_216D8876_19FF_44F4_8FAC_ACDDAA215E34_.wvu.Rows" localSheetId="2" hidden="1">'2. GuV'!$11:$22,'2. GuV'!$198:$246,'2. GuV'!$261:$261,'2. GuV'!$263:$263,'2. GuV'!$283:$300</definedName>
    <definedName name="Z_216D8876_19FF_44F4_8FAC_ACDDAA215E34_.wvu.Rows" localSheetId="6" hidden="1">'6. Zusammenfassung'!$10:$14</definedName>
    <definedName name="Z_216D8876_19FF_44F4_8FAC_ACDDAA215E34_.wvu.Rows" localSheetId="0" hidden="1">Anleitung!$8:$8,Anleitung!$37:$72,Anleitung!$75:$89,Anleitung!$92:$95,Anleitung!$98:$105,Anleitung!$108:$110</definedName>
    <definedName name="Z_9890AA73_B2EA_4F98_9A3C_97D1460B2A7D_.wvu.Cols" localSheetId="5" hidden="1">'5. Rentabilität'!$J:$J</definedName>
    <definedName name="Z_9890AA73_B2EA_4F98_9A3C_97D1460B2A7D_.wvu.PrintArea" localSheetId="1" hidden="1">'1. Investitionen'!$C$15:$J$76</definedName>
    <definedName name="Z_9890AA73_B2EA_4F98_9A3C_97D1460B2A7D_.wvu.PrintArea" localSheetId="2" hidden="1">'2. GuV'!$B$23:$AQ$277</definedName>
    <definedName name="Z_9890AA73_B2EA_4F98_9A3C_97D1460B2A7D_.wvu.PrintArea" localSheetId="3" hidden="1">'3. Liquidität'!$B$14:$AQ$125</definedName>
    <definedName name="Z_9890AA73_B2EA_4F98_9A3C_97D1460B2A7D_.wvu.PrintArea" localSheetId="4" hidden="1">'4. Kapitalbedarf'!$B$10:$K$58</definedName>
    <definedName name="Z_9890AA73_B2EA_4F98_9A3C_97D1460B2A7D_.wvu.PrintArea" localSheetId="5" hidden="1">'5. Rentabilität'!$B$11:$R$69</definedName>
    <definedName name="Z_9890AA73_B2EA_4F98_9A3C_97D1460B2A7D_.wvu.PrintArea" localSheetId="6" hidden="1">'6. Zusammenfassung'!$B$16:$P$109</definedName>
    <definedName name="Z_9890AA73_B2EA_4F98_9A3C_97D1460B2A7D_.wvu.Rows" localSheetId="2" hidden="1">'2. GuV'!$11:$22,'2. GuV'!$198:$246,'2. GuV'!$261:$261,'2. GuV'!$263:$263,'2. GuV'!$283:$300</definedName>
    <definedName name="Z_9890AA73_B2EA_4F98_9A3C_97D1460B2A7D_.wvu.Rows" localSheetId="6" hidden="1">'6. Zusammenfassung'!$10:$14</definedName>
    <definedName name="Z_9890AA73_B2EA_4F98_9A3C_97D1460B2A7D_.wvu.Rows" localSheetId="0" hidden="1">Anleitung!$8:$8,Anleitung!$37:$72,Anleitung!$75:$89,Anleitung!$92:$95,Anleitung!$98:$105,Anleitung!$108:$110</definedName>
  </definedNames>
  <calcPr calcId="152511"/>
  <customWorkbookViews>
    <customWorkbookView name="Robert Liebtrau - Persönliche Ansicht" guid="{216D8876-19FF-44F4-8FAC-ACDDAA215E34}" mergeInterval="0" personalView="1" maximized="1" yWindow="-4" windowWidth="1676" windowHeight="829" tabRatio="761" activeSheetId="4" showComments="commIndAndComment"/>
    <customWorkbookView name="Michael.Bernik - Persönliche Ansicht" guid="{9890AA73-B2EA-4F98-9A3C-97D1460B2A7D}" mergeInterval="0" personalView="1" maximized="1" windowWidth="1916" windowHeight="975" tabRatio="761" activeSheetId="2" showComments="commIndAndComment"/>
  </customWorkbookViews>
</workbook>
</file>

<file path=xl/calcChain.xml><?xml version="1.0" encoding="utf-8"?>
<calcChain xmlns="http://schemas.openxmlformats.org/spreadsheetml/2006/main">
  <c r="G113" i="3" l="1"/>
  <c r="H113" i="3"/>
  <c r="I113" i="3"/>
  <c r="J113" i="3"/>
  <c r="K113" i="3"/>
  <c r="I35" i="3" l="1"/>
  <c r="J35" i="3"/>
  <c r="K35" i="3"/>
  <c r="L35" i="3"/>
  <c r="M35" i="3"/>
  <c r="N35" i="3"/>
  <c r="O35" i="3"/>
  <c r="P35" i="3"/>
  <c r="Q35" i="3"/>
  <c r="R35" i="3"/>
  <c r="S35" i="3"/>
  <c r="T35" i="3"/>
  <c r="U35" i="3"/>
  <c r="V35" i="3"/>
  <c r="W35" i="3"/>
  <c r="X35" i="3"/>
  <c r="Y35" i="3"/>
  <c r="Z35" i="3"/>
  <c r="AA35" i="3"/>
  <c r="AB35" i="3"/>
  <c r="AC35" i="3"/>
  <c r="AD35" i="3"/>
  <c r="AE35" i="3"/>
  <c r="AF35" i="3"/>
  <c r="AG35" i="3"/>
  <c r="AH35" i="3"/>
  <c r="AI35" i="3"/>
  <c r="AJ35" i="3"/>
  <c r="AK35" i="3"/>
  <c r="AL35" i="3"/>
  <c r="AM35" i="3"/>
  <c r="AN35" i="3"/>
  <c r="AO35" i="3"/>
  <c r="AP35" i="3"/>
  <c r="I39" i="3"/>
  <c r="J39" i="3"/>
  <c r="K39" i="3"/>
  <c r="L39" i="3"/>
  <c r="M39" i="3"/>
  <c r="N39" i="3"/>
  <c r="O39" i="3"/>
  <c r="P39" i="3"/>
  <c r="Q39" i="3"/>
  <c r="R39" i="3"/>
  <c r="S39" i="3"/>
  <c r="T39" i="3"/>
  <c r="U39" i="3"/>
  <c r="V39" i="3"/>
  <c r="W39" i="3"/>
  <c r="X39" i="3"/>
  <c r="Y39" i="3"/>
  <c r="Z39" i="3"/>
  <c r="AA39" i="3"/>
  <c r="AB39" i="3"/>
  <c r="AC39" i="3"/>
  <c r="AD39" i="3"/>
  <c r="AE39" i="3"/>
  <c r="AF39" i="3"/>
  <c r="AG39" i="3"/>
  <c r="AH39" i="3"/>
  <c r="AI39" i="3"/>
  <c r="AJ39" i="3"/>
  <c r="AK39" i="3"/>
  <c r="AL39" i="3"/>
  <c r="AM39" i="3"/>
  <c r="AN39" i="3"/>
  <c r="AO39" i="3"/>
  <c r="AP39" i="3"/>
  <c r="I43" i="3"/>
  <c r="J43" i="3"/>
  <c r="K43" i="3"/>
  <c r="L43" i="3"/>
  <c r="M43" i="3"/>
  <c r="N43" i="3"/>
  <c r="O43" i="3"/>
  <c r="P43" i="3"/>
  <c r="Q43" i="3"/>
  <c r="R43" i="3"/>
  <c r="S43" i="3"/>
  <c r="T43" i="3"/>
  <c r="U43" i="3"/>
  <c r="V43" i="3"/>
  <c r="W43" i="3"/>
  <c r="X43" i="3"/>
  <c r="Y43" i="3"/>
  <c r="Z43" i="3"/>
  <c r="AA43" i="3"/>
  <c r="AB43" i="3"/>
  <c r="AC43" i="3"/>
  <c r="AD43" i="3"/>
  <c r="AE43" i="3"/>
  <c r="AF43" i="3"/>
  <c r="AG43" i="3"/>
  <c r="AH43" i="3"/>
  <c r="AI43" i="3"/>
  <c r="AJ43" i="3"/>
  <c r="AK43" i="3"/>
  <c r="AL43" i="3"/>
  <c r="AM43" i="3"/>
  <c r="AN43" i="3"/>
  <c r="AO43" i="3"/>
  <c r="AP43" i="3"/>
  <c r="I47" i="3"/>
  <c r="J47" i="3"/>
  <c r="K47" i="3"/>
  <c r="L47" i="3"/>
  <c r="M47" i="3"/>
  <c r="N47" i="3"/>
  <c r="O47" i="3"/>
  <c r="P47" i="3"/>
  <c r="Q47" i="3"/>
  <c r="R47" i="3"/>
  <c r="S47" i="3"/>
  <c r="T47" i="3"/>
  <c r="U47" i="3"/>
  <c r="V47" i="3"/>
  <c r="W47" i="3"/>
  <c r="X47" i="3"/>
  <c r="Y47" i="3"/>
  <c r="Z47" i="3"/>
  <c r="AA47" i="3"/>
  <c r="AB47" i="3"/>
  <c r="AC47" i="3"/>
  <c r="AD47" i="3"/>
  <c r="AE47" i="3"/>
  <c r="AF47" i="3"/>
  <c r="AG47" i="3"/>
  <c r="AH47" i="3"/>
  <c r="AI47" i="3"/>
  <c r="AJ47" i="3"/>
  <c r="AK47" i="3"/>
  <c r="AL47" i="3"/>
  <c r="AM47" i="3"/>
  <c r="AN47" i="3"/>
  <c r="AO47" i="3"/>
  <c r="AP47" i="3"/>
  <c r="I51" i="3"/>
  <c r="J51" i="3"/>
  <c r="K51" i="3"/>
  <c r="L51" i="3"/>
  <c r="M51" i="3"/>
  <c r="N51" i="3"/>
  <c r="O51" i="3"/>
  <c r="P51" i="3"/>
  <c r="Q51" i="3"/>
  <c r="R51" i="3"/>
  <c r="S51" i="3"/>
  <c r="T51" i="3"/>
  <c r="U51" i="3"/>
  <c r="V51" i="3"/>
  <c r="W51" i="3"/>
  <c r="X51" i="3"/>
  <c r="Y51" i="3"/>
  <c r="Z51" i="3"/>
  <c r="AA51" i="3"/>
  <c r="AB51" i="3"/>
  <c r="AC51" i="3"/>
  <c r="AD51" i="3"/>
  <c r="AE51" i="3"/>
  <c r="AF51" i="3"/>
  <c r="AG51" i="3"/>
  <c r="AH51" i="3"/>
  <c r="AI51" i="3"/>
  <c r="AJ51" i="3"/>
  <c r="AK51" i="3"/>
  <c r="AL51" i="3"/>
  <c r="AM51" i="3"/>
  <c r="AN51" i="3"/>
  <c r="AO51" i="3"/>
  <c r="AP51" i="3"/>
  <c r="H35" i="3"/>
  <c r="H39" i="3"/>
  <c r="H43" i="3"/>
  <c r="H47" i="3"/>
  <c r="H51" i="3"/>
  <c r="I243" i="3"/>
  <c r="H6" i="6" l="1"/>
  <c r="H7" i="6" s="1"/>
  <c r="F5" i="6"/>
  <c r="I20" i="2" l="1"/>
  <c r="I21" i="2"/>
  <c r="I22" i="2"/>
  <c r="I23" i="2"/>
  <c r="I24" i="2"/>
  <c r="G35" i="3"/>
  <c r="G39" i="3"/>
  <c r="G43" i="3"/>
  <c r="G47" i="3"/>
  <c r="G55" i="3"/>
  <c r="G51" i="3"/>
  <c r="G68" i="3"/>
  <c r="G71" i="3" s="1"/>
  <c r="G82" i="3"/>
  <c r="F286" i="3"/>
  <c r="G115" i="3"/>
  <c r="G116" i="3" s="1"/>
  <c r="G119" i="3"/>
  <c r="G121" i="3" s="1"/>
  <c r="G125" i="3"/>
  <c r="G127" i="3" s="1"/>
  <c r="G128" i="3" s="1"/>
  <c r="G131" i="3"/>
  <c r="G133" i="3" s="1"/>
  <c r="G134" i="3" s="1"/>
  <c r="G137" i="3"/>
  <c r="G139" i="3" s="1"/>
  <c r="G143" i="3"/>
  <c r="G145" i="3" s="1"/>
  <c r="G146" i="3" s="1"/>
  <c r="G7" i="3"/>
  <c r="H7" i="3"/>
  <c r="G109" i="3"/>
  <c r="F36" i="6" s="1"/>
  <c r="G155" i="3"/>
  <c r="G158" i="3"/>
  <c r="G214" i="3"/>
  <c r="G221" i="3"/>
  <c r="G227" i="3"/>
  <c r="G236" i="3"/>
  <c r="G243" i="3"/>
  <c r="H55" i="3"/>
  <c r="H68" i="3"/>
  <c r="H71" i="3" s="1"/>
  <c r="H82" i="3"/>
  <c r="H115" i="3"/>
  <c r="H119" i="3"/>
  <c r="H121" i="3" s="1"/>
  <c r="H122" i="3" s="1"/>
  <c r="H125" i="3"/>
  <c r="H127" i="3" s="1"/>
  <c r="H128" i="3" s="1"/>
  <c r="H131" i="3"/>
  <c r="H133" i="3" s="1"/>
  <c r="H134" i="3" s="1"/>
  <c r="H137" i="3"/>
  <c r="H139" i="3" s="1"/>
  <c r="H140" i="3" s="1"/>
  <c r="H143" i="3"/>
  <c r="H145" i="3" s="1"/>
  <c r="H146" i="3" s="1"/>
  <c r="H155" i="3"/>
  <c r="H158" i="3"/>
  <c r="H214" i="3"/>
  <c r="H221" i="3"/>
  <c r="H227" i="3"/>
  <c r="H236" i="3"/>
  <c r="H243" i="3"/>
  <c r="I55" i="3"/>
  <c r="I68" i="3"/>
  <c r="I71" i="3" s="1"/>
  <c r="I82" i="3"/>
  <c r="I115" i="3"/>
  <c r="I119" i="3"/>
  <c r="I121" i="3" s="1"/>
  <c r="I122" i="3" s="1"/>
  <c r="I125" i="3"/>
  <c r="I127" i="3" s="1"/>
  <c r="I128" i="3" s="1"/>
  <c r="I131" i="3"/>
  <c r="I133" i="3" s="1"/>
  <c r="I134" i="3" s="1"/>
  <c r="I137" i="3"/>
  <c r="I139" i="3" s="1"/>
  <c r="I140" i="3" s="1"/>
  <c r="I143" i="3"/>
  <c r="I145" i="3" s="1"/>
  <c r="I146" i="3" s="1"/>
  <c r="I155" i="3"/>
  <c r="I158" i="3"/>
  <c r="I214" i="3"/>
  <c r="I221" i="3"/>
  <c r="I227" i="3"/>
  <c r="I236" i="3"/>
  <c r="J55" i="3"/>
  <c r="J68" i="3"/>
  <c r="J71" i="3" s="1"/>
  <c r="J82" i="3"/>
  <c r="J115" i="3"/>
  <c r="J119" i="3"/>
  <c r="J121" i="3" s="1"/>
  <c r="J122" i="3" s="1"/>
  <c r="J125" i="3"/>
  <c r="J127" i="3" s="1"/>
  <c r="J128" i="3" s="1"/>
  <c r="J131" i="3"/>
  <c r="J133" i="3" s="1"/>
  <c r="J134" i="3" s="1"/>
  <c r="J137" i="3"/>
  <c r="J139" i="3" s="1"/>
  <c r="J140" i="3" s="1"/>
  <c r="J143" i="3"/>
  <c r="J145" i="3" s="1"/>
  <c r="J146" i="3" s="1"/>
  <c r="J155" i="3"/>
  <c r="J158" i="3"/>
  <c r="J214" i="3"/>
  <c r="J221" i="3"/>
  <c r="J227" i="3"/>
  <c r="J236" i="3"/>
  <c r="J243" i="3"/>
  <c r="K55" i="3"/>
  <c r="K68" i="3"/>
  <c r="K71" i="3" s="1"/>
  <c r="K82" i="3"/>
  <c r="K115" i="3"/>
  <c r="K119" i="3"/>
  <c r="K121" i="3" s="1"/>
  <c r="K125" i="3"/>
  <c r="K127" i="3" s="1"/>
  <c r="K128" i="3" s="1"/>
  <c r="K131" i="3"/>
  <c r="K133" i="3" s="1"/>
  <c r="K134" i="3" s="1"/>
  <c r="K137" i="3"/>
  <c r="K139" i="3" s="1"/>
  <c r="K140" i="3" s="1"/>
  <c r="K143" i="3"/>
  <c r="K145" i="3" s="1"/>
  <c r="K146" i="3" s="1"/>
  <c r="K155" i="3"/>
  <c r="K158" i="3"/>
  <c r="K214" i="3"/>
  <c r="K221" i="3"/>
  <c r="K227" i="3"/>
  <c r="K236" i="3"/>
  <c r="K243" i="3"/>
  <c r="L55" i="3"/>
  <c r="L68" i="3"/>
  <c r="L71" i="3" s="1"/>
  <c r="L82" i="3"/>
  <c r="L113" i="3"/>
  <c r="L115" i="3" s="1"/>
  <c r="L119" i="3"/>
  <c r="L121" i="3" s="1"/>
  <c r="L122" i="3" s="1"/>
  <c r="L125" i="3"/>
  <c r="L127" i="3" s="1"/>
  <c r="L128" i="3" s="1"/>
  <c r="L131" i="3"/>
  <c r="L133" i="3" s="1"/>
  <c r="L134" i="3" s="1"/>
  <c r="L137" i="3"/>
  <c r="L139" i="3" s="1"/>
  <c r="L140" i="3" s="1"/>
  <c r="L143" i="3"/>
  <c r="L145" i="3" s="1"/>
  <c r="L146" i="3" s="1"/>
  <c r="L155" i="3"/>
  <c r="L158" i="3"/>
  <c r="L214" i="3"/>
  <c r="L221" i="3"/>
  <c r="L227" i="3"/>
  <c r="L236" i="3"/>
  <c r="L243" i="3"/>
  <c r="M55" i="3"/>
  <c r="M68" i="3"/>
  <c r="M71" i="3" s="1"/>
  <c r="M82" i="3"/>
  <c r="M113" i="3"/>
  <c r="M115" i="3" s="1"/>
  <c r="M119" i="3"/>
  <c r="M121" i="3" s="1"/>
  <c r="M122" i="3" s="1"/>
  <c r="M125" i="3"/>
  <c r="M127" i="3" s="1"/>
  <c r="M128" i="3" s="1"/>
  <c r="M131" i="3"/>
  <c r="M133" i="3" s="1"/>
  <c r="M137" i="3"/>
  <c r="M139" i="3" s="1"/>
  <c r="M140" i="3" s="1"/>
  <c r="M143" i="3"/>
  <c r="M145" i="3" s="1"/>
  <c r="M146" i="3" s="1"/>
  <c r="M155" i="3"/>
  <c r="M158" i="3"/>
  <c r="M214" i="3"/>
  <c r="M221" i="3"/>
  <c r="M227" i="3"/>
  <c r="M236" i="3"/>
  <c r="M243" i="3"/>
  <c r="N55" i="3"/>
  <c r="N68" i="3"/>
  <c r="N71" i="3" s="1"/>
  <c r="N82" i="3"/>
  <c r="N113" i="3"/>
  <c r="N115" i="3" s="1"/>
  <c r="N119" i="3"/>
  <c r="N121" i="3" s="1"/>
  <c r="N122" i="3" s="1"/>
  <c r="N125" i="3"/>
  <c r="N127" i="3" s="1"/>
  <c r="N128" i="3" s="1"/>
  <c r="N131" i="3"/>
  <c r="N133" i="3" s="1"/>
  <c r="N134" i="3" s="1"/>
  <c r="N137" i="3"/>
  <c r="N139" i="3" s="1"/>
  <c r="N140" i="3" s="1"/>
  <c r="N143" i="3"/>
  <c r="N145" i="3" s="1"/>
  <c r="N146" i="3" s="1"/>
  <c r="N155" i="3"/>
  <c r="N158" i="3"/>
  <c r="N214" i="3"/>
  <c r="N221" i="3"/>
  <c r="N227" i="3"/>
  <c r="N236" i="3"/>
  <c r="N243" i="3"/>
  <c r="O55" i="3"/>
  <c r="O68" i="3"/>
  <c r="O71" i="3" s="1"/>
  <c r="O82" i="3"/>
  <c r="O113" i="3"/>
  <c r="O115" i="3" s="1"/>
  <c r="O119" i="3"/>
  <c r="O121" i="3" s="1"/>
  <c r="O122" i="3" s="1"/>
  <c r="O125" i="3"/>
  <c r="O127" i="3" s="1"/>
  <c r="O128" i="3" s="1"/>
  <c r="O131" i="3"/>
  <c r="O133" i="3" s="1"/>
  <c r="O134" i="3" s="1"/>
  <c r="O137" i="3"/>
  <c r="O139" i="3" s="1"/>
  <c r="O140" i="3" s="1"/>
  <c r="O143" i="3"/>
  <c r="O145" i="3" s="1"/>
  <c r="O146" i="3" s="1"/>
  <c r="O155" i="3"/>
  <c r="O158" i="3"/>
  <c r="O214" i="3"/>
  <c r="O221" i="3"/>
  <c r="O227" i="3"/>
  <c r="O236" i="3"/>
  <c r="O243" i="3"/>
  <c r="P55" i="3"/>
  <c r="P68" i="3"/>
  <c r="P71" i="3" s="1"/>
  <c r="P82" i="3"/>
  <c r="P113" i="3"/>
  <c r="P115" i="3" s="1"/>
  <c r="P119" i="3"/>
  <c r="P121" i="3" s="1"/>
  <c r="P122" i="3" s="1"/>
  <c r="P125" i="3"/>
  <c r="P127" i="3" s="1"/>
  <c r="P128" i="3" s="1"/>
  <c r="P131" i="3"/>
  <c r="P133" i="3" s="1"/>
  <c r="P134" i="3" s="1"/>
  <c r="P137" i="3"/>
  <c r="P139" i="3" s="1"/>
  <c r="P140" i="3" s="1"/>
  <c r="P143" i="3"/>
  <c r="P145" i="3" s="1"/>
  <c r="P146" i="3" s="1"/>
  <c r="P155" i="3"/>
  <c r="P158" i="3"/>
  <c r="P214" i="3"/>
  <c r="P221" i="3"/>
  <c r="P227" i="3"/>
  <c r="P236" i="3"/>
  <c r="P243" i="3"/>
  <c r="Q55" i="3"/>
  <c r="Q68" i="3"/>
  <c r="Q71" i="3" s="1"/>
  <c r="Q82" i="3"/>
  <c r="Q113" i="3"/>
  <c r="Q115" i="3" s="1"/>
  <c r="Q119" i="3"/>
  <c r="Q121" i="3" s="1"/>
  <c r="Q122" i="3" s="1"/>
  <c r="Q125" i="3"/>
  <c r="Q127" i="3" s="1"/>
  <c r="Q128" i="3" s="1"/>
  <c r="Q131" i="3"/>
  <c r="Q133" i="3" s="1"/>
  <c r="Q134" i="3" s="1"/>
  <c r="Q137" i="3"/>
  <c r="Q139" i="3" s="1"/>
  <c r="Q140" i="3" s="1"/>
  <c r="Q143" i="3"/>
  <c r="Q145" i="3" s="1"/>
  <c r="Q146" i="3" s="1"/>
  <c r="Q155" i="3"/>
  <c r="Q159" i="3" s="1"/>
  <c r="Q158" i="3"/>
  <c r="Q214" i="3"/>
  <c r="Q221" i="3"/>
  <c r="Q227" i="3"/>
  <c r="Q236" i="3"/>
  <c r="Q243" i="3"/>
  <c r="R55" i="3"/>
  <c r="R68" i="3"/>
  <c r="R71" i="3" s="1"/>
  <c r="R82" i="3"/>
  <c r="R113" i="3"/>
  <c r="R115" i="3" s="1"/>
  <c r="R119" i="3"/>
  <c r="R121" i="3" s="1"/>
  <c r="R122" i="3" s="1"/>
  <c r="R125" i="3"/>
  <c r="R127" i="3"/>
  <c r="R128" i="3" s="1"/>
  <c r="R131" i="3"/>
  <c r="R133" i="3" s="1"/>
  <c r="R134" i="3" s="1"/>
  <c r="R137" i="3"/>
  <c r="R139" i="3" s="1"/>
  <c r="R140" i="3" s="1"/>
  <c r="R143" i="3"/>
  <c r="R145" i="3" s="1"/>
  <c r="R146" i="3" s="1"/>
  <c r="R155" i="3"/>
  <c r="R158" i="3"/>
  <c r="R159" i="3"/>
  <c r="R214" i="3"/>
  <c r="R221" i="3"/>
  <c r="R227" i="3"/>
  <c r="R236" i="3"/>
  <c r="R243" i="3"/>
  <c r="S55" i="3"/>
  <c r="S68" i="3"/>
  <c r="S71" i="3" s="1"/>
  <c r="S82" i="3"/>
  <c r="S113" i="3"/>
  <c r="S115" i="3" s="1"/>
  <c r="S119" i="3"/>
  <c r="S121" i="3" s="1"/>
  <c r="S122" i="3" s="1"/>
  <c r="S125" i="3"/>
  <c r="S127" i="3"/>
  <c r="S128" i="3" s="1"/>
  <c r="S131" i="3"/>
  <c r="S133" i="3" s="1"/>
  <c r="S134" i="3" s="1"/>
  <c r="S137" i="3"/>
  <c r="S139" i="3" s="1"/>
  <c r="S140" i="3" s="1"/>
  <c r="S143" i="3"/>
  <c r="S145" i="3" s="1"/>
  <c r="S146" i="3" s="1"/>
  <c r="S155" i="3"/>
  <c r="S159" i="3" s="1"/>
  <c r="S158" i="3"/>
  <c r="S214" i="3"/>
  <c r="S221" i="3"/>
  <c r="S227" i="3"/>
  <c r="S236" i="3"/>
  <c r="S243" i="3"/>
  <c r="T55" i="3"/>
  <c r="T68" i="3"/>
  <c r="T71" i="3" s="1"/>
  <c r="T82" i="3"/>
  <c r="T113" i="3"/>
  <c r="T115" i="3" s="1"/>
  <c r="T119" i="3"/>
  <c r="T121" i="3" s="1"/>
  <c r="T122" i="3" s="1"/>
  <c r="T125" i="3"/>
  <c r="T127" i="3" s="1"/>
  <c r="T128" i="3" s="1"/>
  <c r="T131" i="3"/>
  <c r="T133" i="3" s="1"/>
  <c r="T134" i="3" s="1"/>
  <c r="T137" i="3"/>
  <c r="T139" i="3" s="1"/>
  <c r="T143" i="3"/>
  <c r="T145" i="3" s="1"/>
  <c r="T146" i="3" s="1"/>
  <c r="T155" i="3"/>
  <c r="T159" i="3" s="1"/>
  <c r="T158" i="3"/>
  <c r="T214" i="3"/>
  <c r="T221" i="3"/>
  <c r="T227" i="3"/>
  <c r="T236" i="3"/>
  <c r="T243" i="3"/>
  <c r="U55" i="3"/>
  <c r="U68" i="3"/>
  <c r="U71" i="3" s="1"/>
  <c r="U82" i="3"/>
  <c r="U113" i="3"/>
  <c r="U115" i="3" s="1"/>
  <c r="U119" i="3"/>
  <c r="U121" i="3" s="1"/>
  <c r="U122" i="3" s="1"/>
  <c r="U125" i="3"/>
  <c r="U127" i="3" s="1"/>
  <c r="U128" i="3" s="1"/>
  <c r="U131" i="3"/>
  <c r="U133" i="3" s="1"/>
  <c r="U134" i="3" s="1"/>
  <c r="U137" i="3"/>
  <c r="U139" i="3" s="1"/>
  <c r="U140" i="3" s="1"/>
  <c r="U143" i="3"/>
  <c r="U145" i="3" s="1"/>
  <c r="U146" i="3" s="1"/>
  <c r="U155" i="3"/>
  <c r="U158" i="3"/>
  <c r="U214" i="3"/>
  <c r="U221" i="3"/>
  <c r="U227" i="3"/>
  <c r="U236" i="3"/>
  <c r="U243" i="3"/>
  <c r="V55" i="3"/>
  <c r="V68" i="3"/>
  <c r="V71" i="3" s="1"/>
  <c r="V82" i="3"/>
  <c r="V113" i="3"/>
  <c r="V115" i="3" s="1"/>
  <c r="V119" i="3"/>
  <c r="V121" i="3" s="1"/>
  <c r="V122" i="3" s="1"/>
  <c r="V125" i="3"/>
  <c r="V127" i="3" s="1"/>
  <c r="V128" i="3" s="1"/>
  <c r="V131" i="3"/>
  <c r="V133" i="3" s="1"/>
  <c r="V134" i="3" s="1"/>
  <c r="V137" i="3"/>
  <c r="V139" i="3" s="1"/>
  <c r="V140" i="3" s="1"/>
  <c r="V143" i="3"/>
  <c r="V145" i="3" s="1"/>
  <c r="V146" i="3" s="1"/>
  <c r="V155" i="3"/>
  <c r="V158" i="3"/>
  <c r="V214" i="3"/>
  <c r="V221" i="3"/>
  <c r="V227" i="3"/>
  <c r="V236" i="3"/>
  <c r="V243" i="3"/>
  <c r="W55" i="3"/>
  <c r="W68" i="3"/>
  <c r="W71" i="3" s="1"/>
  <c r="W82" i="3"/>
  <c r="W113" i="3"/>
  <c r="W115" i="3" s="1"/>
  <c r="W119" i="3"/>
  <c r="W121" i="3" s="1"/>
  <c r="W122" i="3" s="1"/>
  <c r="W125" i="3"/>
  <c r="W127" i="3" s="1"/>
  <c r="W128" i="3" s="1"/>
  <c r="W131" i="3"/>
  <c r="W133" i="3" s="1"/>
  <c r="W134" i="3" s="1"/>
  <c r="W137" i="3"/>
  <c r="W139" i="3" s="1"/>
  <c r="W140" i="3" s="1"/>
  <c r="W143" i="3"/>
  <c r="W145" i="3" s="1"/>
  <c r="W146" i="3" s="1"/>
  <c r="W155" i="3"/>
  <c r="W158" i="3"/>
  <c r="W214" i="3"/>
  <c r="W221" i="3"/>
  <c r="W227" i="3"/>
  <c r="W236" i="3"/>
  <c r="W243" i="3"/>
  <c r="X55" i="3"/>
  <c r="X68" i="3"/>
  <c r="X71" i="3" s="1"/>
  <c r="X82" i="3"/>
  <c r="X113" i="3"/>
  <c r="X115" i="3" s="1"/>
  <c r="X119" i="3"/>
  <c r="X121" i="3" s="1"/>
  <c r="X125" i="3"/>
  <c r="X127" i="3" s="1"/>
  <c r="X128" i="3" s="1"/>
  <c r="X131" i="3"/>
  <c r="X133" i="3" s="1"/>
  <c r="X137" i="3"/>
  <c r="X139" i="3" s="1"/>
  <c r="X140" i="3" s="1"/>
  <c r="X143" i="3"/>
  <c r="X145" i="3" s="1"/>
  <c r="X146" i="3" s="1"/>
  <c r="X155" i="3"/>
  <c r="X158" i="3"/>
  <c r="X214" i="3"/>
  <c r="X221" i="3"/>
  <c r="X227" i="3"/>
  <c r="X236" i="3"/>
  <c r="X243" i="3"/>
  <c r="Y55" i="3"/>
  <c r="Y68" i="3"/>
  <c r="Y71" i="3" s="1"/>
  <c r="Y82" i="3"/>
  <c r="Y113" i="3"/>
  <c r="Y115" i="3" s="1"/>
  <c r="Y119" i="3"/>
  <c r="Y121" i="3" s="1"/>
  <c r="Y122" i="3" s="1"/>
  <c r="Y125" i="3"/>
  <c r="Y127" i="3" s="1"/>
  <c r="Y128" i="3" s="1"/>
  <c r="Y131" i="3"/>
  <c r="Y133" i="3" s="1"/>
  <c r="Y134" i="3" s="1"/>
  <c r="Y137" i="3"/>
  <c r="Y139" i="3" s="1"/>
  <c r="Y140" i="3" s="1"/>
  <c r="Y143" i="3"/>
  <c r="Y145" i="3" s="1"/>
  <c r="Y146" i="3" s="1"/>
  <c r="Y155" i="3"/>
  <c r="Y159" i="3" s="1"/>
  <c r="Y158" i="3"/>
  <c r="Y214" i="3"/>
  <c r="Y221" i="3"/>
  <c r="Y227" i="3"/>
  <c r="Y236" i="3"/>
  <c r="Y243" i="3"/>
  <c r="Z55" i="3"/>
  <c r="Z68" i="3"/>
  <c r="Z71" i="3" s="1"/>
  <c r="Z82" i="3"/>
  <c r="Z113" i="3"/>
  <c r="Z115" i="3" s="1"/>
  <c r="Z119" i="3"/>
  <c r="Z121" i="3" s="1"/>
  <c r="Z122" i="3" s="1"/>
  <c r="Z125" i="3"/>
  <c r="Z127" i="3" s="1"/>
  <c r="Z128" i="3" s="1"/>
  <c r="Z131" i="3"/>
  <c r="Z133" i="3" s="1"/>
  <c r="Z134" i="3" s="1"/>
  <c r="Z137" i="3"/>
  <c r="Z139" i="3" s="1"/>
  <c r="Z140" i="3" s="1"/>
  <c r="Z143" i="3"/>
  <c r="Z145" i="3" s="1"/>
  <c r="Z146" i="3" s="1"/>
  <c r="Z155" i="3"/>
  <c r="Z158" i="3"/>
  <c r="Z159" i="3"/>
  <c r="Z214" i="3"/>
  <c r="Z221" i="3"/>
  <c r="Z227" i="3"/>
  <c r="Z236" i="3"/>
  <c r="Z243" i="3"/>
  <c r="AA55" i="3"/>
  <c r="AA68" i="3"/>
  <c r="AA71" i="3" s="1"/>
  <c r="AA82" i="3"/>
  <c r="AA113" i="3"/>
  <c r="AA115" i="3" s="1"/>
  <c r="AA119" i="3"/>
  <c r="AA121" i="3" s="1"/>
  <c r="AA122" i="3" s="1"/>
  <c r="AA125" i="3"/>
  <c r="AA127" i="3" s="1"/>
  <c r="AA128" i="3" s="1"/>
  <c r="AA131" i="3"/>
  <c r="AA133" i="3" s="1"/>
  <c r="AA134" i="3" s="1"/>
  <c r="AA137" i="3"/>
  <c r="AA139" i="3" s="1"/>
  <c r="AA140" i="3" s="1"/>
  <c r="AA143" i="3"/>
  <c r="AA145" i="3" s="1"/>
  <c r="AA146" i="3" s="1"/>
  <c r="AA155" i="3"/>
  <c r="AA158" i="3"/>
  <c r="AA159" i="3" s="1"/>
  <c r="AA214" i="3"/>
  <c r="AA221" i="3"/>
  <c r="AA227" i="3"/>
  <c r="AA236" i="3"/>
  <c r="AA243" i="3"/>
  <c r="AB55" i="3"/>
  <c r="AB68" i="3"/>
  <c r="AB71" i="3" s="1"/>
  <c r="AB82" i="3"/>
  <c r="AB113" i="3"/>
  <c r="AB115" i="3" s="1"/>
  <c r="AB119" i="3"/>
  <c r="AB121" i="3" s="1"/>
  <c r="AB122" i="3" s="1"/>
  <c r="AB125" i="3"/>
  <c r="AB127" i="3" s="1"/>
  <c r="AB128" i="3" s="1"/>
  <c r="AB131" i="3"/>
  <c r="AB133" i="3" s="1"/>
  <c r="AB134" i="3" s="1"/>
  <c r="AB137" i="3"/>
  <c r="AB139" i="3" s="1"/>
  <c r="AB140" i="3" s="1"/>
  <c r="AB143" i="3"/>
  <c r="AB145" i="3" s="1"/>
  <c r="AB146" i="3" s="1"/>
  <c r="AB155" i="3"/>
  <c r="AB158" i="3"/>
  <c r="AB214" i="3"/>
  <c r="AB221" i="3"/>
  <c r="AB227" i="3"/>
  <c r="AB236" i="3"/>
  <c r="AB243" i="3"/>
  <c r="AC55" i="3"/>
  <c r="AC57" i="3" s="1"/>
  <c r="AC68" i="3"/>
  <c r="AC71" i="3" s="1"/>
  <c r="AC82" i="3"/>
  <c r="AC113" i="3"/>
  <c r="AC115" i="3" s="1"/>
  <c r="AC119" i="3"/>
  <c r="AC121" i="3" s="1"/>
  <c r="AC122" i="3" s="1"/>
  <c r="AC125" i="3"/>
  <c r="AC127" i="3" s="1"/>
  <c r="AC128" i="3" s="1"/>
  <c r="AC131" i="3"/>
  <c r="AC133" i="3" s="1"/>
  <c r="AC134" i="3" s="1"/>
  <c r="AC137" i="3"/>
  <c r="AC139" i="3" s="1"/>
  <c r="AC140" i="3" s="1"/>
  <c r="AC143" i="3"/>
  <c r="AC145" i="3" s="1"/>
  <c r="AC146" i="3" s="1"/>
  <c r="AC155" i="3"/>
  <c r="AC158" i="3"/>
  <c r="AC214" i="3"/>
  <c r="AC221" i="3"/>
  <c r="AC227" i="3"/>
  <c r="AC236" i="3"/>
  <c r="AC243" i="3"/>
  <c r="AD55" i="3"/>
  <c r="AD57" i="3" s="1"/>
  <c r="AD68" i="3"/>
  <c r="AD71" i="3" s="1"/>
  <c r="AD82" i="3"/>
  <c r="AD113" i="3"/>
  <c r="AD115" i="3" s="1"/>
  <c r="AD119" i="3"/>
  <c r="AD121" i="3" s="1"/>
  <c r="AD125" i="3"/>
  <c r="AD127" i="3" s="1"/>
  <c r="AD128" i="3" s="1"/>
  <c r="AD131" i="3"/>
  <c r="AD133" i="3" s="1"/>
  <c r="AD134" i="3" s="1"/>
  <c r="AD137" i="3"/>
  <c r="AD139" i="3" s="1"/>
  <c r="AD140" i="3" s="1"/>
  <c r="AD143" i="3"/>
  <c r="AD145" i="3" s="1"/>
  <c r="AD146" i="3" s="1"/>
  <c r="AD155" i="3"/>
  <c r="AD158" i="3"/>
  <c r="AD214" i="3"/>
  <c r="AD221" i="3"/>
  <c r="AD227" i="3"/>
  <c r="AD236" i="3"/>
  <c r="AD243" i="3"/>
  <c r="AE55" i="3"/>
  <c r="AE68" i="3"/>
  <c r="AE71" i="3" s="1"/>
  <c r="AE82" i="3"/>
  <c r="AE113" i="3"/>
  <c r="AE115" i="3" s="1"/>
  <c r="AE119" i="3"/>
  <c r="AE121" i="3" s="1"/>
  <c r="AE122" i="3" s="1"/>
  <c r="AE125" i="3"/>
  <c r="AE127" i="3" s="1"/>
  <c r="AE131" i="3"/>
  <c r="AE133" i="3" s="1"/>
  <c r="AE134" i="3" s="1"/>
  <c r="AE137" i="3"/>
  <c r="AE139" i="3" s="1"/>
  <c r="AE140" i="3" s="1"/>
  <c r="AE143" i="3"/>
  <c r="AE145" i="3" s="1"/>
  <c r="AE146" i="3" s="1"/>
  <c r="AE155" i="3"/>
  <c r="AE158" i="3"/>
  <c r="AE214" i="3"/>
  <c r="AE221" i="3"/>
  <c r="AE227" i="3"/>
  <c r="AE236" i="3"/>
  <c r="AE243" i="3"/>
  <c r="AF55" i="3"/>
  <c r="AF68" i="3"/>
  <c r="AF71" i="3" s="1"/>
  <c r="AF82" i="3"/>
  <c r="AF113" i="3"/>
  <c r="AF115" i="3" s="1"/>
  <c r="AF119" i="3"/>
  <c r="AF121" i="3" s="1"/>
  <c r="AF125" i="3"/>
  <c r="AF127" i="3" s="1"/>
  <c r="AF128" i="3" s="1"/>
  <c r="AF131" i="3"/>
  <c r="AF133" i="3" s="1"/>
  <c r="AF137" i="3"/>
  <c r="AF139" i="3" s="1"/>
  <c r="AF140" i="3" s="1"/>
  <c r="AF143" i="3"/>
  <c r="AF145" i="3" s="1"/>
  <c r="AF146" i="3" s="1"/>
  <c r="AF155" i="3"/>
  <c r="AF158" i="3"/>
  <c r="AF214" i="3"/>
  <c r="AF221" i="3"/>
  <c r="AF227" i="3"/>
  <c r="AF236" i="3"/>
  <c r="AF243" i="3"/>
  <c r="AG55" i="3"/>
  <c r="AG68" i="3"/>
  <c r="AG71" i="3" s="1"/>
  <c r="AG82" i="3"/>
  <c r="AG113" i="3"/>
  <c r="AG115" i="3" s="1"/>
  <c r="AG119" i="3"/>
  <c r="AG121" i="3" s="1"/>
  <c r="AG122" i="3" s="1"/>
  <c r="AG125" i="3"/>
  <c r="AG127" i="3" s="1"/>
  <c r="AG128" i="3" s="1"/>
  <c r="AG131" i="3"/>
  <c r="AG133" i="3" s="1"/>
  <c r="AG137" i="3"/>
  <c r="AG139" i="3" s="1"/>
  <c r="AG140" i="3" s="1"/>
  <c r="AG143" i="3"/>
  <c r="AG145" i="3" s="1"/>
  <c r="AG146" i="3" s="1"/>
  <c r="AG155" i="3"/>
  <c r="AG158" i="3"/>
  <c r="AG214" i="3"/>
  <c r="AG221" i="3"/>
  <c r="AG227" i="3"/>
  <c r="AG236" i="3"/>
  <c r="AG243" i="3"/>
  <c r="AH55" i="3"/>
  <c r="AH68" i="3"/>
  <c r="AH71" i="3" s="1"/>
  <c r="AH82" i="3"/>
  <c r="AH113" i="3"/>
  <c r="AH115" i="3" s="1"/>
  <c r="AH119" i="3"/>
  <c r="AH121" i="3" s="1"/>
  <c r="AH125" i="3"/>
  <c r="AH127" i="3" s="1"/>
  <c r="AH128" i="3" s="1"/>
  <c r="AH131" i="3"/>
  <c r="AH133" i="3" s="1"/>
  <c r="AH134" i="3" s="1"/>
  <c r="AH137" i="3"/>
  <c r="AH139" i="3" s="1"/>
  <c r="AH140" i="3" s="1"/>
  <c r="AH143" i="3"/>
  <c r="AH145" i="3" s="1"/>
  <c r="AH146" i="3" s="1"/>
  <c r="AH155" i="3"/>
  <c r="AH158" i="3"/>
  <c r="AH214" i="3"/>
  <c r="AH221" i="3"/>
  <c r="AH227" i="3"/>
  <c r="AH236" i="3"/>
  <c r="AH243" i="3"/>
  <c r="AI55" i="3"/>
  <c r="AI68" i="3"/>
  <c r="AI71" i="3" s="1"/>
  <c r="AI82" i="3"/>
  <c r="AI113" i="3"/>
  <c r="AI115" i="3" s="1"/>
  <c r="AI119" i="3"/>
  <c r="AI121" i="3" s="1"/>
  <c r="AI122" i="3" s="1"/>
  <c r="AI125" i="3"/>
  <c r="AI127" i="3" s="1"/>
  <c r="AI131" i="3"/>
  <c r="AI133" i="3" s="1"/>
  <c r="AI134" i="3" s="1"/>
  <c r="AI137" i="3"/>
  <c r="AI139" i="3" s="1"/>
  <c r="AI140" i="3" s="1"/>
  <c r="AI143" i="3"/>
  <c r="AI145" i="3" s="1"/>
  <c r="AI146" i="3" s="1"/>
  <c r="AI155" i="3"/>
  <c r="AI158" i="3"/>
  <c r="AI214" i="3"/>
  <c r="AI221" i="3"/>
  <c r="AI227" i="3"/>
  <c r="AI236" i="3"/>
  <c r="AI243" i="3"/>
  <c r="AJ55" i="3"/>
  <c r="AJ68" i="3"/>
  <c r="AJ71" i="3" s="1"/>
  <c r="AJ82" i="3"/>
  <c r="AJ113" i="3"/>
  <c r="AJ115" i="3" s="1"/>
  <c r="AJ119" i="3"/>
  <c r="AJ121" i="3" s="1"/>
  <c r="AJ125" i="3"/>
  <c r="AJ127" i="3" s="1"/>
  <c r="AJ128" i="3" s="1"/>
  <c r="AJ131" i="3"/>
  <c r="AJ133" i="3" s="1"/>
  <c r="AJ134" i="3" s="1"/>
  <c r="AJ137" i="3"/>
  <c r="AJ139" i="3" s="1"/>
  <c r="AJ140" i="3" s="1"/>
  <c r="AJ143" i="3"/>
  <c r="AJ145" i="3" s="1"/>
  <c r="AJ146" i="3" s="1"/>
  <c r="AJ155" i="3"/>
  <c r="AJ158" i="3"/>
  <c r="AJ214" i="3"/>
  <c r="AJ221" i="3"/>
  <c r="AJ227" i="3"/>
  <c r="AJ236" i="3"/>
  <c r="AJ243" i="3"/>
  <c r="AK55" i="3"/>
  <c r="AK57" i="3" s="1"/>
  <c r="AK68" i="3"/>
  <c r="AK71" i="3" s="1"/>
  <c r="AK82" i="3"/>
  <c r="AK113" i="3"/>
  <c r="AK115" i="3" s="1"/>
  <c r="AK119" i="3"/>
  <c r="AK121" i="3" s="1"/>
  <c r="AK122" i="3" s="1"/>
  <c r="AK125" i="3"/>
  <c r="AK127" i="3" s="1"/>
  <c r="AK128" i="3" s="1"/>
  <c r="AK131" i="3"/>
  <c r="AK133" i="3" s="1"/>
  <c r="AK134" i="3" s="1"/>
  <c r="AK137" i="3"/>
  <c r="AK139" i="3" s="1"/>
  <c r="AK140" i="3" s="1"/>
  <c r="AK143" i="3"/>
  <c r="AK145" i="3" s="1"/>
  <c r="AK146" i="3" s="1"/>
  <c r="AK155" i="3"/>
  <c r="AK158" i="3"/>
  <c r="AK214" i="3"/>
  <c r="AK221" i="3"/>
  <c r="AK227" i="3"/>
  <c r="AK236" i="3"/>
  <c r="AK243" i="3"/>
  <c r="AL55" i="3"/>
  <c r="AL68" i="3"/>
  <c r="AL71" i="3" s="1"/>
  <c r="AL82" i="3"/>
  <c r="AL113" i="3"/>
  <c r="AL115" i="3" s="1"/>
  <c r="AL119" i="3"/>
  <c r="AL121" i="3" s="1"/>
  <c r="AL125" i="3"/>
  <c r="AL127" i="3" s="1"/>
  <c r="AL128" i="3" s="1"/>
  <c r="AL131" i="3"/>
  <c r="AL133" i="3" s="1"/>
  <c r="AL134" i="3" s="1"/>
  <c r="AL137" i="3"/>
  <c r="AL139" i="3" s="1"/>
  <c r="AL140" i="3" s="1"/>
  <c r="AL143" i="3"/>
  <c r="AL145" i="3" s="1"/>
  <c r="AL146" i="3" s="1"/>
  <c r="AL155" i="3"/>
  <c r="AL158" i="3"/>
  <c r="AL214" i="3"/>
  <c r="AL221" i="3"/>
  <c r="AL227" i="3"/>
  <c r="AL236" i="3"/>
  <c r="AL243" i="3"/>
  <c r="AM55" i="3"/>
  <c r="AM68" i="3"/>
  <c r="AM71" i="3" s="1"/>
  <c r="AM82" i="3"/>
  <c r="AM113" i="3"/>
  <c r="AM115" i="3" s="1"/>
  <c r="AM119" i="3"/>
  <c r="AM121" i="3" s="1"/>
  <c r="AM122" i="3" s="1"/>
  <c r="AM125" i="3"/>
  <c r="AM127" i="3" s="1"/>
  <c r="AM128" i="3" s="1"/>
  <c r="AM131" i="3"/>
  <c r="AM133" i="3" s="1"/>
  <c r="AM134" i="3" s="1"/>
  <c r="AM137" i="3"/>
  <c r="AM139" i="3" s="1"/>
  <c r="AM140" i="3" s="1"/>
  <c r="AM143" i="3"/>
  <c r="AM145" i="3" s="1"/>
  <c r="AM146" i="3" s="1"/>
  <c r="AM155" i="3"/>
  <c r="AM158" i="3"/>
  <c r="AM214" i="3"/>
  <c r="AM221" i="3"/>
  <c r="AM227" i="3"/>
  <c r="AM236" i="3"/>
  <c r="AM243" i="3"/>
  <c r="AN55" i="3"/>
  <c r="AN68" i="3"/>
  <c r="AN71" i="3" s="1"/>
  <c r="AN82" i="3"/>
  <c r="AN113" i="3"/>
  <c r="AN115" i="3" s="1"/>
  <c r="AN119" i="3"/>
  <c r="AN121" i="3" s="1"/>
  <c r="AN122" i="3" s="1"/>
  <c r="AN125" i="3"/>
  <c r="AN127" i="3" s="1"/>
  <c r="AN128" i="3" s="1"/>
  <c r="AN131" i="3"/>
  <c r="AN133" i="3" s="1"/>
  <c r="AN134" i="3" s="1"/>
  <c r="AN137" i="3"/>
  <c r="AN139" i="3" s="1"/>
  <c r="AN140" i="3" s="1"/>
  <c r="AN143" i="3"/>
  <c r="AN145" i="3" s="1"/>
  <c r="AN155" i="3"/>
  <c r="AN158" i="3"/>
  <c r="AN214" i="3"/>
  <c r="AN221" i="3"/>
  <c r="AN227" i="3"/>
  <c r="AN236" i="3"/>
  <c r="AN243" i="3"/>
  <c r="AO55" i="3"/>
  <c r="AO68" i="3"/>
  <c r="AO71" i="3" s="1"/>
  <c r="AO82" i="3"/>
  <c r="AO113" i="3"/>
  <c r="AO115" i="3" s="1"/>
  <c r="AO119" i="3"/>
  <c r="AO121" i="3" s="1"/>
  <c r="AO122" i="3" s="1"/>
  <c r="AO125" i="3"/>
  <c r="AO127" i="3" s="1"/>
  <c r="AO128" i="3" s="1"/>
  <c r="AO131" i="3"/>
  <c r="AO133" i="3" s="1"/>
  <c r="AO134" i="3" s="1"/>
  <c r="AO137" i="3"/>
  <c r="AO139" i="3" s="1"/>
  <c r="AO140" i="3" s="1"/>
  <c r="AO143" i="3"/>
  <c r="AO145" i="3" s="1"/>
  <c r="AO146" i="3" s="1"/>
  <c r="AO155" i="3"/>
  <c r="AO158" i="3"/>
  <c r="AO214" i="3"/>
  <c r="AO221" i="3"/>
  <c r="AO227" i="3"/>
  <c r="AO236" i="3"/>
  <c r="AO243" i="3"/>
  <c r="AP55" i="3"/>
  <c r="AP68" i="3"/>
  <c r="AP71" i="3" s="1"/>
  <c r="AP82" i="3"/>
  <c r="AP113" i="3"/>
  <c r="AP115" i="3" s="1"/>
  <c r="AP119" i="3"/>
  <c r="AP121" i="3" s="1"/>
  <c r="AP122" i="3" s="1"/>
  <c r="AP125" i="3"/>
  <c r="AP127" i="3" s="1"/>
  <c r="AP128" i="3" s="1"/>
  <c r="AP131" i="3"/>
  <c r="AP133" i="3" s="1"/>
  <c r="AP134" i="3" s="1"/>
  <c r="AP137" i="3"/>
  <c r="AP139" i="3" s="1"/>
  <c r="AP140" i="3" s="1"/>
  <c r="AP143" i="3"/>
  <c r="AP145" i="3" s="1"/>
  <c r="AP146" i="3" s="1"/>
  <c r="AP155" i="3"/>
  <c r="AP158" i="3"/>
  <c r="AP214" i="3"/>
  <c r="AP221" i="3"/>
  <c r="AP227" i="3"/>
  <c r="AP236" i="3"/>
  <c r="AP243" i="3"/>
  <c r="I26" i="2"/>
  <c r="I27" i="2"/>
  <c r="I28" i="2"/>
  <c r="I47" i="2"/>
  <c r="I53" i="2"/>
  <c r="I54" i="2"/>
  <c r="I55" i="2"/>
  <c r="I56" i="2"/>
  <c r="I59" i="2"/>
  <c r="I60" i="2"/>
  <c r="I61" i="2"/>
  <c r="I62" i="2"/>
  <c r="I63" i="2"/>
  <c r="I64" i="2"/>
  <c r="I65" i="2"/>
  <c r="I66" i="2"/>
  <c r="I39" i="2"/>
  <c r="I69" i="2"/>
  <c r="I30" i="2"/>
  <c r="I31" i="2"/>
  <c r="I32" i="2"/>
  <c r="I37" i="2"/>
  <c r="I38" i="2"/>
  <c r="I40" i="2"/>
  <c r="I43" i="2"/>
  <c r="I44" i="2"/>
  <c r="I48" i="2"/>
  <c r="I49" i="2"/>
  <c r="I50" i="2"/>
  <c r="I70" i="2"/>
  <c r="I71" i="2"/>
  <c r="I72" i="2"/>
  <c r="I73" i="2"/>
  <c r="I74" i="2"/>
  <c r="G76" i="2"/>
  <c r="G140" i="3"/>
  <c r="M134" i="3"/>
  <c r="X134" i="3"/>
  <c r="X122" i="3"/>
  <c r="AG134" i="3"/>
  <c r="AN146" i="3"/>
  <c r="H30" i="5"/>
  <c r="H60" i="7" s="1"/>
  <c r="C63" i="7"/>
  <c r="C61" i="7"/>
  <c r="C60" i="7"/>
  <c r="G13" i="5"/>
  <c r="C55" i="7"/>
  <c r="C54" i="7"/>
  <c r="C53" i="7"/>
  <c r="C52" i="7"/>
  <c r="E42" i="6"/>
  <c r="J44" i="7"/>
  <c r="H28" i="7"/>
  <c r="H29" i="7"/>
  <c r="H30" i="7"/>
  <c r="H35" i="7"/>
  <c r="H36" i="7"/>
  <c r="H37" i="7"/>
  <c r="H33" i="7"/>
  <c r="H34" i="7"/>
  <c r="H39" i="7"/>
  <c r="H43" i="7"/>
  <c r="J42" i="7"/>
  <c r="L41" i="7"/>
  <c r="J41" i="7"/>
  <c r="J40" i="7"/>
  <c r="K38" i="7"/>
  <c r="K36" i="7"/>
  <c r="K35" i="7"/>
  <c r="K34" i="7"/>
  <c r="K33" i="7"/>
  <c r="K32" i="7"/>
  <c r="K31" i="7"/>
  <c r="K30" i="7"/>
  <c r="F20" i="7"/>
  <c r="S54" i="6"/>
  <c r="S52" i="6"/>
  <c r="S27" i="6"/>
  <c r="I5" i="6"/>
  <c r="G5" i="6"/>
  <c r="H35" i="5"/>
  <c r="D35" i="5"/>
  <c r="H31" i="5"/>
  <c r="H61" i="7" s="1"/>
  <c r="G15" i="5"/>
  <c r="G14" i="5"/>
  <c r="G84" i="4"/>
  <c r="H84" i="4" s="1"/>
  <c r="I84" i="4" s="1"/>
  <c r="J84" i="4" s="1"/>
  <c r="K84" i="4" s="1"/>
  <c r="L84" i="4" s="1"/>
  <c r="M84" i="4" s="1"/>
  <c r="N84" i="4" s="1"/>
  <c r="O84" i="4" s="1"/>
  <c r="P84" i="4" s="1"/>
  <c r="Q84" i="4" s="1"/>
  <c r="R84" i="4" s="1"/>
  <c r="S84" i="4" s="1"/>
  <c r="T84" i="4" s="1"/>
  <c r="U84" i="4" s="1"/>
  <c r="V84" i="4" s="1"/>
  <c r="W84" i="4" s="1"/>
  <c r="X84" i="4" s="1"/>
  <c r="Y84" i="4" s="1"/>
  <c r="Z84" i="4" s="1"/>
  <c r="AA84" i="4" s="1"/>
  <c r="AB84" i="4" s="1"/>
  <c r="AC84" i="4" s="1"/>
  <c r="AD84" i="4" s="1"/>
  <c r="AE84" i="4" s="1"/>
  <c r="AF84" i="4" s="1"/>
  <c r="AG84" i="4" s="1"/>
  <c r="AH84" i="4" s="1"/>
  <c r="AI84" i="4" s="1"/>
  <c r="AJ84" i="4" s="1"/>
  <c r="AK84" i="4" s="1"/>
  <c r="AL84" i="4" s="1"/>
  <c r="AM84" i="4" s="1"/>
  <c r="AN84" i="4" s="1"/>
  <c r="AO84" i="4" s="1"/>
  <c r="AP84" i="4" s="1"/>
  <c r="AP82" i="4"/>
  <c r="AO82" i="4"/>
  <c r="AN82" i="4"/>
  <c r="AM82" i="4"/>
  <c r="AL82" i="4"/>
  <c r="AK82" i="4"/>
  <c r="AJ82" i="4"/>
  <c r="AI82" i="4"/>
  <c r="AH82" i="4"/>
  <c r="AG82" i="4"/>
  <c r="AF82" i="4"/>
  <c r="AE82" i="4"/>
  <c r="AD82" i="4"/>
  <c r="AC82" i="4"/>
  <c r="AB82" i="4"/>
  <c r="AA82" i="4"/>
  <c r="Z82" i="4"/>
  <c r="Y82" i="4"/>
  <c r="X82" i="4"/>
  <c r="W82" i="4"/>
  <c r="V82" i="4"/>
  <c r="U82" i="4"/>
  <c r="T82" i="4"/>
  <c r="S82" i="4"/>
  <c r="R82" i="4"/>
  <c r="Q82" i="4"/>
  <c r="P82" i="4"/>
  <c r="O82" i="4"/>
  <c r="N82" i="4"/>
  <c r="M82" i="4"/>
  <c r="L82" i="4"/>
  <c r="K82" i="4"/>
  <c r="J82" i="4"/>
  <c r="I82" i="4"/>
  <c r="H82" i="4"/>
  <c r="G82" i="4"/>
  <c r="AP67" i="4"/>
  <c r="AP83" i="4" s="1"/>
  <c r="AO67" i="4"/>
  <c r="AO83" i="4" s="1"/>
  <c r="AN67" i="4"/>
  <c r="AN83" i="4" s="1"/>
  <c r="AM67" i="4"/>
  <c r="AM83" i="4" s="1"/>
  <c r="AL67" i="4"/>
  <c r="AK67" i="4"/>
  <c r="AK83" i="4" s="1"/>
  <c r="AJ67" i="4"/>
  <c r="AJ83" i="4" s="1"/>
  <c r="AI67" i="4"/>
  <c r="AI83" i="4" s="1"/>
  <c r="AH67" i="4"/>
  <c r="AK24" i="4" s="1"/>
  <c r="AG67" i="4"/>
  <c r="AG83" i="4" s="1"/>
  <c r="AF67" i="4"/>
  <c r="AF83" i="4" s="1"/>
  <c r="AE67" i="4"/>
  <c r="AE83" i="4" s="1"/>
  <c r="AD67" i="4"/>
  <c r="AG24" i="4" s="1"/>
  <c r="AC67" i="4"/>
  <c r="AF24" i="4" s="1"/>
  <c r="AB67" i="4"/>
  <c r="AB83" i="4" s="1"/>
  <c r="AA67" i="4"/>
  <c r="AA83" i="4" s="1"/>
  <c r="Z67" i="4"/>
  <c r="Y67" i="4"/>
  <c r="Y83" i="4" s="1"/>
  <c r="X67" i="4"/>
  <c r="X83" i="4" s="1"/>
  <c r="W67" i="4"/>
  <c r="W83" i="4" s="1"/>
  <c r="V67" i="4"/>
  <c r="U67" i="4"/>
  <c r="X24" i="4" s="1"/>
  <c r="T67" i="4"/>
  <c r="T83" i="4" s="1"/>
  <c r="S67" i="4"/>
  <c r="S83" i="4" s="1"/>
  <c r="R67" i="4"/>
  <c r="U24" i="4" s="1"/>
  <c r="Q67" i="4"/>
  <c r="T24" i="4" s="1"/>
  <c r="P67" i="4"/>
  <c r="P83" i="4" s="1"/>
  <c r="O67" i="4"/>
  <c r="O83" i="4" s="1"/>
  <c r="N67" i="4"/>
  <c r="Q24" i="4" s="1"/>
  <c r="M67" i="4"/>
  <c r="M83" i="4" s="1"/>
  <c r="L67" i="4"/>
  <c r="L83" i="4" s="1"/>
  <c r="K67" i="4"/>
  <c r="K83" i="4" s="1"/>
  <c r="J67" i="4"/>
  <c r="I67" i="4"/>
  <c r="I83" i="4" s="1"/>
  <c r="H67" i="4"/>
  <c r="H83" i="4" s="1"/>
  <c r="G67" i="4"/>
  <c r="J24" i="4" s="1"/>
  <c r="AO52" i="4"/>
  <c r="AN52" i="4"/>
  <c r="AL52" i="4"/>
  <c r="AK52" i="4"/>
  <c r="AI52" i="4"/>
  <c r="AH52" i="4"/>
  <c r="AF52" i="4"/>
  <c r="AE52" i="4"/>
  <c r="AC52" i="4"/>
  <c r="AB52" i="4"/>
  <c r="Z52" i="4"/>
  <c r="Y52" i="4"/>
  <c r="W52" i="4"/>
  <c r="V52" i="4"/>
  <c r="T52" i="4"/>
  <c r="S52" i="4"/>
  <c r="Q52" i="4"/>
  <c r="P52" i="4"/>
  <c r="N52" i="4"/>
  <c r="M52" i="4"/>
  <c r="K52" i="4"/>
  <c r="J52" i="4"/>
  <c r="H52" i="4"/>
  <c r="G52" i="4"/>
  <c r="AP40" i="4"/>
  <c r="AO40" i="4"/>
  <c r="AN40" i="4"/>
  <c r="AM40"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AP35" i="4"/>
  <c r="AO35" i="4"/>
  <c r="AN35" i="4"/>
  <c r="AM35" i="4"/>
  <c r="AL35" i="4"/>
  <c r="AK35" i="4"/>
  <c r="AJ35" i="4"/>
  <c r="AI35" i="4"/>
  <c r="AH35" i="4"/>
  <c r="AG35" i="4"/>
  <c r="AF35" i="4"/>
  <c r="AE35" i="4"/>
  <c r="AD35" i="4"/>
  <c r="AC35" i="4"/>
  <c r="AB35" i="4"/>
  <c r="AA35" i="4"/>
  <c r="Z35" i="4"/>
  <c r="Y35" i="4"/>
  <c r="X35" i="4"/>
  <c r="W35" i="4"/>
  <c r="V35" i="4"/>
  <c r="U35" i="4"/>
  <c r="T35" i="4"/>
  <c r="S35" i="4"/>
  <c r="R35" i="4"/>
  <c r="Q35" i="4"/>
  <c r="P35" i="4"/>
  <c r="O35" i="4"/>
  <c r="N35" i="4"/>
  <c r="M35" i="4"/>
  <c r="L35" i="4"/>
  <c r="K35" i="4"/>
  <c r="J35" i="4"/>
  <c r="I35" i="4"/>
  <c r="H35" i="4"/>
  <c r="G35" i="4"/>
  <c r="AP30" i="4"/>
  <c r="AO30" i="4"/>
  <c r="AN30" i="4"/>
  <c r="AM30" i="4"/>
  <c r="AL30" i="4"/>
  <c r="AK30" i="4"/>
  <c r="AJ30" i="4"/>
  <c r="AI30" i="4"/>
  <c r="AH30" i="4"/>
  <c r="AG30" i="4"/>
  <c r="AF30" i="4"/>
  <c r="AE30" i="4"/>
  <c r="AD30" i="4"/>
  <c r="AC30" i="4"/>
  <c r="AB30" i="4"/>
  <c r="AA30" i="4"/>
  <c r="Z30" i="4"/>
  <c r="Y30" i="4"/>
  <c r="X30" i="4"/>
  <c r="W30" i="4"/>
  <c r="V30" i="4"/>
  <c r="U30" i="4"/>
  <c r="T30" i="4"/>
  <c r="S30" i="4"/>
  <c r="R30" i="4"/>
  <c r="Q30" i="4"/>
  <c r="P30" i="4"/>
  <c r="O30" i="4"/>
  <c r="N30" i="4"/>
  <c r="M30" i="4"/>
  <c r="L30" i="4"/>
  <c r="K30" i="4"/>
  <c r="J30" i="4"/>
  <c r="I30" i="4"/>
  <c r="H30" i="4"/>
  <c r="G30" i="4"/>
  <c r="AJ24" i="4"/>
  <c r="AI24" i="4"/>
  <c r="AE24" i="4"/>
  <c r="AB24" i="4"/>
  <c r="AA24" i="4"/>
  <c r="S24" i="4"/>
  <c r="O24" i="4"/>
  <c r="K24" i="4"/>
  <c r="H300" i="3"/>
  <c r="G300" i="3"/>
  <c r="G209" i="3"/>
  <c r="AP187" i="3"/>
  <c r="AP188" i="3" s="1"/>
  <c r="AO187" i="3"/>
  <c r="AO188" i="3" s="1"/>
  <c r="AN187" i="3"/>
  <c r="AN188" i="3" s="1"/>
  <c r="AM187" i="3"/>
  <c r="AM188" i="3" s="1"/>
  <c r="AL187" i="3"/>
  <c r="AL188" i="3" s="1"/>
  <c r="AK187" i="3"/>
  <c r="AK188" i="3" s="1"/>
  <c r="AJ187" i="3"/>
  <c r="AJ188" i="3" s="1"/>
  <c r="AI187" i="3"/>
  <c r="AI188" i="3" s="1"/>
  <c r="AH187" i="3"/>
  <c r="AH188" i="3" s="1"/>
  <c r="AG187" i="3"/>
  <c r="AG188" i="3" s="1"/>
  <c r="AF187" i="3"/>
  <c r="AF188" i="3" s="1"/>
  <c r="AE187" i="3"/>
  <c r="AE188" i="3" s="1"/>
  <c r="AD187" i="3"/>
  <c r="AD188" i="3" s="1"/>
  <c r="AC187" i="3"/>
  <c r="AC188" i="3" s="1"/>
  <c r="AB187" i="3"/>
  <c r="AB188" i="3" s="1"/>
  <c r="AA187" i="3"/>
  <c r="AA188" i="3" s="1"/>
  <c r="Z187" i="3"/>
  <c r="Z188" i="3" s="1"/>
  <c r="Y187" i="3"/>
  <c r="Y188" i="3" s="1"/>
  <c r="X187" i="3"/>
  <c r="X188" i="3" s="1"/>
  <c r="W187" i="3"/>
  <c r="W188" i="3" s="1"/>
  <c r="V187" i="3"/>
  <c r="V188" i="3" s="1"/>
  <c r="U187" i="3"/>
  <c r="U188" i="3" s="1"/>
  <c r="T187" i="3"/>
  <c r="T188" i="3" s="1"/>
  <c r="S187" i="3"/>
  <c r="S188" i="3" s="1"/>
  <c r="R187" i="3"/>
  <c r="R188" i="3" s="1"/>
  <c r="Q187" i="3"/>
  <c r="Q188" i="3" s="1"/>
  <c r="P187" i="3"/>
  <c r="P188" i="3" s="1"/>
  <c r="O187" i="3"/>
  <c r="O188" i="3" s="1"/>
  <c r="N187" i="3"/>
  <c r="N188" i="3" s="1"/>
  <c r="M187" i="3"/>
  <c r="M188" i="3" s="1"/>
  <c r="L187" i="3"/>
  <c r="L188" i="3" s="1"/>
  <c r="K187" i="3"/>
  <c r="K188" i="3" s="1"/>
  <c r="J187" i="3"/>
  <c r="J188" i="3" s="1"/>
  <c r="I187" i="3"/>
  <c r="I188" i="3" s="1"/>
  <c r="H187" i="3"/>
  <c r="H188" i="3" s="1"/>
  <c r="G187" i="3"/>
  <c r="G188" i="3" s="1"/>
  <c r="AP174" i="3"/>
  <c r="AP175" i="3" s="1"/>
  <c r="AO174" i="3"/>
  <c r="AO175" i="3" s="1"/>
  <c r="AN174" i="3"/>
  <c r="AN175" i="3" s="1"/>
  <c r="AM174" i="3"/>
  <c r="AM175" i="3" s="1"/>
  <c r="AL174" i="3"/>
  <c r="AL175" i="3" s="1"/>
  <c r="AK174" i="3"/>
  <c r="AK175" i="3" s="1"/>
  <c r="AJ174" i="3"/>
  <c r="AJ175" i="3" s="1"/>
  <c r="AI174" i="3"/>
  <c r="AI175" i="3" s="1"/>
  <c r="AH174" i="3"/>
  <c r="AH175" i="3" s="1"/>
  <c r="AG174" i="3"/>
  <c r="AG175" i="3" s="1"/>
  <c r="AF174" i="3"/>
  <c r="AF175" i="3" s="1"/>
  <c r="AE174" i="3"/>
  <c r="AE175" i="3" s="1"/>
  <c r="AD174" i="3"/>
  <c r="AD175" i="3" s="1"/>
  <c r="AC174" i="3"/>
  <c r="AC175" i="3" s="1"/>
  <c r="AB174" i="3"/>
  <c r="AB175" i="3" s="1"/>
  <c r="AA174" i="3"/>
  <c r="AA175" i="3" s="1"/>
  <c r="Z174" i="3"/>
  <c r="Z175" i="3" s="1"/>
  <c r="Y174" i="3"/>
  <c r="Y175" i="3" s="1"/>
  <c r="X174" i="3"/>
  <c r="X175" i="3" s="1"/>
  <c r="W174" i="3"/>
  <c r="W175" i="3" s="1"/>
  <c r="V174" i="3"/>
  <c r="V175" i="3" s="1"/>
  <c r="U174" i="3"/>
  <c r="U175" i="3" s="1"/>
  <c r="T174" i="3"/>
  <c r="T175" i="3" s="1"/>
  <c r="S174" i="3"/>
  <c r="S175" i="3" s="1"/>
  <c r="R174" i="3"/>
  <c r="R175" i="3" s="1"/>
  <c r="Q174" i="3"/>
  <c r="Q175" i="3" s="1"/>
  <c r="P174" i="3"/>
  <c r="P175" i="3" s="1"/>
  <c r="O174" i="3"/>
  <c r="O175" i="3" s="1"/>
  <c r="N174" i="3"/>
  <c r="N175" i="3" s="1"/>
  <c r="M174" i="3"/>
  <c r="M175" i="3" s="1"/>
  <c r="L174" i="3"/>
  <c r="L175" i="3" s="1"/>
  <c r="K174" i="3"/>
  <c r="K175" i="3" s="1"/>
  <c r="J174" i="3"/>
  <c r="J175" i="3" s="1"/>
  <c r="I174" i="3"/>
  <c r="I175" i="3" s="1"/>
  <c r="H174" i="3"/>
  <c r="H175" i="3" s="1"/>
  <c r="G174" i="3"/>
  <c r="G175" i="3" s="1"/>
  <c r="AP167" i="3"/>
  <c r="AP168" i="3" s="1"/>
  <c r="AO167" i="3"/>
  <c r="AO168" i="3" s="1"/>
  <c r="AN167" i="3"/>
  <c r="AN168" i="3" s="1"/>
  <c r="AM167" i="3"/>
  <c r="AL167" i="3"/>
  <c r="AL168" i="3" s="1"/>
  <c r="AK167" i="3"/>
  <c r="AK168" i="3" s="1"/>
  <c r="AJ167" i="3"/>
  <c r="AJ168" i="3" s="1"/>
  <c r="AI167" i="3"/>
  <c r="AI168" i="3" s="1"/>
  <c r="AH167" i="3"/>
  <c r="AH168" i="3" s="1"/>
  <c r="AG167" i="3"/>
  <c r="AG168" i="3" s="1"/>
  <c r="AF167" i="3"/>
  <c r="AF168" i="3" s="1"/>
  <c r="AE167" i="3"/>
  <c r="AE168" i="3" s="1"/>
  <c r="AD167" i="3"/>
  <c r="AD168" i="3" s="1"/>
  <c r="AC167" i="3"/>
  <c r="AC168" i="3" s="1"/>
  <c r="AB167" i="3"/>
  <c r="AB168" i="3" s="1"/>
  <c r="AA167" i="3"/>
  <c r="AA168" i="3" s="1"/>
  <c r="Z167" i="3"/>
  <c r="Z168" i="3" s="1"/>
  <c r="Y167" i="3"/>
  <c r="Y168" i="3" s="1"/>
  <c r="X167" i="3"/>
  <c r="X168" i="3" s="1"/>
  <c r="W167" i="3"/>
  <c r="W168" i="3" s="1"/>
  <c r="V167" i="3"/>
  <c r="V168" i="3" s="1"/>
  <c r="U167" i="3"/>
  <c r="U168" i="3" s="1"/>
  <c r="T167" i="3"/>
  <c r="T168" i="3" s="1"/>
  <c r="S167" i="3"/>
  <c r="S168" i="3" s="1"/>
  <c r="R167" i="3"/>
  <c r="R168" i="3" s="1"/>
  <c r="Q167" i="3"/>
  <c r="Q168" i="3" s="1"/>
  <c r="P167" i="3"/>
  <c r="P168" i="3" s="1"/>
  <c r="O167" i="3"/>
  <c r="O168" i="3" s="1"/>
  <c r="N167" i="3"/>
  <c r="N168" i="3" s="1"/>
  <c r="M167" i="3"/>
  <c r="M168" i="3" s="1"/>
  <c r="L167" i="3"/>
  <c r="L168" i="3" s="1"/>
  <c r="K167" i="3"/>
  <c r="K168" i="3" s="1"/>
  <c r="J167" i="3"/>
  <c r="J168" i="3" s="1"/>
  <c r="I167" i="3"/>
  <c r="I168" i="3" s="1"/>
  <c r="H167" i="3"/>
  <c r="H168" i="3" s="1"/>
  <c r="G167" i="3"/>
  <c r="F26" i="3"/>
  <c r="E191" i="3" l="1"/>
  <c r="Z24" i="4"/>
  <c r="AH24" i="4"/>
  <c r="AN159" i="3"/>
  <c r="AL159" i="3"/>
  <c r="U159" i="3"/>
  <c r="N24" i="4"/>
  <c r="P24" i="4"/>
  <c r="V24" i="4"/>
  <c r="AN24" i="4"/>
  <c r="W159" i="3"/>
  <c r="V159" i="3"/>
  <c r="P159" i="3"/>
  <c r="G29" i="3"/>
  <c r="H29" i="3" s="1"/>
  <c r="AC245" i="3"/>
  <c r="AC264" i="3" s="1"/>
  <c r="I245" i="3"/>
  <c r="I54" i="4" s="1"/>
  <c r="G83" i="4"/>
  <c r="Q83" i="4"/>
  <c r="U83" i="4"/>
  <c r="AC83" i="4"/>
  <c r="I6" i="6"/>
  <c r="I7" i="6" s="1"/>
  <c r="L24" i="4"/>
  <c r="R24" i="4"/>
  <c r="AD24" i="4"/>
  <c r="AL24" i="4"/>
  <c r="AP24" i="4"/>
  <c r="AD83" i="4"/>
  <c r="O23" i="6"/>
  <c r="G6" i="6"/>
  <c r="G7" i="6" s="1"/>
  <c r="Q23" i="6" s="1"/>
  <c r="AP159" i="3"/>
  <c r="AO159" i="3"/>
  <c r="AJ159" i="3"/>
  <c r="AH245" i="3"/>
  <c r="AH264" i="3" s="1"/>
  <c r="AD159" i="3"/>
  <c r="X159" i="3"/>
  <c r="M159" i="3"/>
  <c r="J159" i="3"/>
  <c r="G159" i="3"/>
  <c r="AM159" i="3"/>
  <c r="AH159" i="3"/>
  <c r="K159" i="3"/>
  <c r="H159" i="3"/>
  <c r="AF159" i="3"/>
  <c r="AB159" i="3"/>
  <c r="H27" i="7"/>
  <c r="I76" i="2"/>
  <c r="I24" i="4" s="1"/>
  <c r="AO245" i="3"/>
  <c r="AO264" i="3" s="1"/>
  <c r="AG245" i="3"/>
  <c r="AG264" i="3" s="1"/>
  <c r="AD245" i="3"/>
  <c r="AD54" i="4" s="1"/>
  <c r="AB245" i="3"/>
  <c r="AB264" i="3" s="1"/>
  <c r="N245" i="3"/>
  <c r="N264" i="3" s="1"/>
  <c r="L245" i="3"/>
  <c r="L264" i="3" s="1"/>
  <c r="AJ245" i="3"/>
  <c r="AJ264" i="3" s="1"/>
  <c r="AE245" i="3"/>
  <c r="AE264" i="3" s="1"/>
  <c r="AM245" i="3"/>
  <c r="AM264" i="3" s="1"/>
  <c r="K245" i="3"/>
  <c r="K264" i="3" s="1"/>
  <c r="AI245" i="3"/>
  <c r="AI264" i="3" s="1"/>
  <c r="AK245" i="3"/>
  <c r="AK54" i="4" s="1"/>
  <c r="AF245" i="3"/>
  <c r="AF264" i="3" s="1"/>
  <c r="O245" i="3"/>
  <c r="O54" i="4" s="1"/>
  <c r="M245" i="3"/>
  <c r="M264" i="3" s="1"/>
  <c r="AK264" i="3"/>
  <c r="AD264" i="3"/>
  <c r="AB54" i="4"/>
  <c r="AH54" i="4"/>
  <c r="H245" i="3"/>
  <c r="P148" i="3"/>
  <c r="AO149" i="3"/>
  <c r="AN148" i="3"/>
  <c r="U148" i="3"/>
  <c r="AF148" i="3"/>
  <c r="AD90" i="3"/>
  <c r="AD91" i="3" s="1"/>
  <c r="AO148" i="3"/>
  <c r="Y148" i="3"/>
  <c r="L148" i="3"/>
  <c r="AF134" i="3"/>
  <c r="AM149" i="3"/>
  <c r="AI57" i="3"/>
  <c r="AI90" i="3" s="1"/>
  <c r="AI285" i="3" s="1"/>
  <c r="AG57" i="3"/>
  <c r="S148" i="3"/>
  <c r="R148" i="3"/>
  <c r="Q148" i="3"/>
  <c r="P57" i="3"/>
  <c r="P90" i="3" s="1"/>
  <c r="P285" i="3" s="1"/>
  <c r="P286" i="3" s="1"/>
  <c r="P287" i="3" s="1"/>
  <c r="O148" i="3"/>
  <c r="M148" i="3"/>
  <c r="AM148" i="3"/>
  <c r="AJ148" i="3"/>
  <c r="AP148" i="3"/>
  <c r="AN149" i="3"/>
  <c r="AL57" i="3"/>
  <c r="AL90" i="3" s="1"/>
  <c r="AE57" i="3"/>
  <c r="AE90" i="3" s="1"/>
  <c r="AE91" i="3" s="1"/>
  <c r="V148" i="3"/>
  <c r="O149" i="3"/>
  <c r="AH57" i="3"/>
  <c r="AH90" i="3" s="1"/>
  <c r="AH285" i="3" s="1"/>
  <c r="AG149" i="3"/>
  <c r="X148" i="3"/>
  <c r="AG90" i="3"/>
  <c r="AG285" i="3" s="1"/>
  <c r="AK90" i="3"/>
  <c r="AK91" i="3" s="1"/>
  <c r="AK256" i="3" s="1"/>
  <c r="AC90" i="3"/>
  <c r="AC285" i="3" s="1"/>
  <c r="AA148" i="3"/>
  <c r="Z148" i="3"/>
  <c r="T140" i="3"/>
  <c r="T149" i="3" s="1"/>
  <c r="T148" i="3"/>
  <c r="AP149" i="3"/>
  <c r="L57" i="3"/>
  <c r="L90" i="3" s="1"/>
  <c r="K148" i="3"/>
  <c r="AB148" i="3"/>
  <c r="J148" i="3"/>
  <c r="AJ57" i="3"/>
  <c r="AJ90" i="3" s="1"/>
  <c r="AJ285" i="3" s="1"/>
  <c r="Z57" i="3"/>
  <c r="Z90" i="3" s="1"/>
  <c r="M57" i="3"/>
  <c r="M90" i="3" s="1"/>
  <c r="J57" i="3"/>
  <c r="J90" i="3" s="1"/>
  <c r="G57" i="3"/>
  <c r="G90" i="3" s="1"/>
  <c r="N148" i="3"/>
  <c r="I148" i="3"/>
  <c r="AK149" i="3"/>
  <c r="AP57" i="3"/>
  <c r="AP90" i="3" s="1"/>
  <c r="N57" i="3"/>
  <c r="N90" i="3" s="1"/>
  <c r="K57" i="3"/>
  <c r="K90" i="3" s="1"/>
  <c r="K285" i="3" s="1"/>
  <c r="K286" i="3" s="1"/>
  <c r="K287" i="3" s="1"/>
  <c r="G122" i="3"/>
  <c r="G148" i="3"/>
  <c r="H148" i="3"/>
  <c r="K122" i="3"/>
  <c r="K149" i="3" s="1"/>
  <c r="AF57" i="3"/>
  <c r="AF90" i="3" s="1"/>
  <c r="AF91" i="3" s="1"/>
  <c r="AF256" i="3" s="1"/>
  <c r="AE148" i="3"/>
  <c r="AE128" i="3"/>
  <c r="AE149" i="3" s="1"/>
  <c r="W148" i="3"/>
  <c r="O57" i="3"/>
  <c r="O90" i="3" s="1"/>
  <c r="AK148" i="3"/>
  <c r="AG148" i="3"/>
  <c r="X57" i="3"/>
  <c r="X90" i="3" s="1"/>
  <c r="L37" i="7"/>
  <c r="R83" i="4"/>
  <c r="H63" i="7"/>
  <c r="J34" i="5"/>
  <c r="AD122" i="3"/>
  <c r="AD149" i="3" s="1"/>
  <c r="AD148" i="3"/>
  <c r="M24" i="4"/>
  <c r="J83" i="4"/>
  <c r="Y24" i="4"/>
  <c r="V83" i="4"/>
  <c r="AC24" i="4"/>
  <c r="Z83" i="4"/>
  <c r="AO24" i="4"/>
  <c r="AL83" i="4"/>
  <c r="AH83" i="4"/>
  <c r="AI128" i="3"/>
  <c r="AI149" i="3" s="1"/>
  <c r="AI148" i="3"/>
  <c r="G168" i="3"/>
  <c r="AM168" i="3"/>
  <c r="N83" i="4"/>
  <c r="J149" i="3"/>
  <c r="AL122" i="3"/>
  <c r="AL149" i="3" s="1"/>
  <c r="AL148" i="3"/>
  <c r="I149" i="3"/>
  <c r="AH122" i="3"/>
  <c r="AH149" i="3" s="1"/>
  <c r="Y149" i="3"/>
  <c r="R149" i="3"/>
  <c r="W24" i="4"/>
  <c r="AM24" i="4"/>
  <c r="P23" i="6"/>
  <c r="H32" i="7"/>
  <c r="H41" i="7" s="1"/>
  <c r="H44" i="7" s="1"/>
  <c r="AH148" i="3"/>
  <c r="Z149" i="3"/>
  <c r="X149" i="3"/>
  <c r="S149" i="3"/>
  <c r="Q149" i="3"/>
  <c r="P149" i="3"/>
  <c r="Y245" i="3"/>
  <c r="H149" i="3"/>
  <c r="AD256" i="3"/>
  <c r="W57" i="3"/>
  <c r="W90" i="3" s="1"/>
  <c r="S245" i="3"/>
  <c r="Q245" i="3"/>
  <c r="AC148" i="3"/>
  <c r="AJ122" i="3"/>
  <c r="AJ149" i="3" s="1"/>
  <c r="AF122" i="3"/>
  <c r="AC149" i="3"/>
  <c r="AB149" i="3"/>
  <c r="AA149" i="3"/>
  <c r="W149" i="3"/>
  <c r="V149" i="3"/>
  <c r="U149" i="3"/>
  <c r="N149" i="3"/>
  <c r="M149" i="3"/>
  <c r="L149" i="3"/>
  <c r="G149" i="3"/>
  <c r="I77" i="2"/>
  <c r="G110" i="3"/>
  <c r="G47" i="4" s="1"/>
  <c r="AN245" i="3"/>
  <c r="AO57" i="3"/>
  <c r="AO90" i="3" s="1"/>
  <c r="AN57" i="3"/>
  <c r="AN90" i="3" s="1"/>
  <c r="AK159" i="3"/>
  <c r="AG159" i="3"/>
  <c r="AC159" i="3"/>
  <c r="AP245" i="3"/>
  <c r="AI159" i="3"/>
  <c r="AE159" i="3"/>
  <c r="AA57" i="3"/>
  <c r="AA90" i="3" s="1"/>
  <c r="AA245" i="3"/>
  <c r="Y57" i="3"/>
  <c r="Y90" i="3" s="1"/>
  <c r="AM57" i="3"/>
  <c r="AM90" i="3" s="1"/>
  <c r="AL245" i="3"/>
  <c r="W245" i="3"/>
  <c r="X245" i="3"/>
  <c r="U245" i="3"/>
  <c r="AB57" i="3"/>
  <c r="AB90" i="3" s="1"/>
  <c r="Z245" i="3"/>
  <c r="V245" i="3"/>
  <c r="U57" i="3"/>
  <c r="U90" i="3" s="1"/>
  <c r="J245" i="3"/>
  <c r="T57" i="3"/>
  <c r="T90" i="3" s="1"/>
  <c r="S57" i="3"/>
  <c r="S90" i="3" s="1"/>
  <c r="R245" i="3"/>
  <c r="V57" i="3"/>
  <c r="V90" i="3" s="1"/>
  <c r="T245" i="3"/>
  <c r="R57" i="3"/>
  <c r="R90" i="3" s="1"/>
  <c r="Q57" i="3"/>
  <c r="Q90" i="3" s="1"/>
  <c r="P245" i="3"/>
  <c r="I159" i="3"/>
  <c r="H57" i="3"/>
  <c r="H90" i="3" s="1"/>
  <c r="G245" i="3"/>
  <c r="O159" i="3"/>
  <c r="N159" i="3"/>
  <c r="L159" i="3"/>
  <c r="I57" i="3"/>
  <c r="I90" i="3" s="1"/>
  <c r="G15" i="4" l="1"/>
  <c r="G29" i="4" s="1"/>
  <c r="K54" i="4"/>
  <c r="AC54" i="4"/>
  <c r="AD285" i="3"/>
  <c r="AD286" i="3" s="1"/>
  <c r="AD287" i="3" s="1"/>
  <c r="AD92" i="3"/>
  <c r="AF51" i="4" s="1"/>
  <c r="AF285" i="3"/>
  <c r="AF286" i="3" s="1"/>
  <c r="AF287" i="3" s="1"/>
  <c r="AO54" i="4"/>
  <c r="AM54" i="4"/>
  <c r="N54" i="4"/>
  <c r="O264" i="3"/>
  <c r="G106" i="3"/>
  <c r="G26" i="3"/>
  <c r="F21" i="6" s="1"/>
  <c r="G62" i="3"/>
  <c r="AG54" i="4"/>
  <c r="L54" i="4"/>
  <c r="I264" i="3"/>
  <c r="AL91" i="3"/>
  <c r="AL92" i="3" s="1"/>
  <c r="AN51" i="4" s="1"/>
  <c r="AL285" i="3"/>
  <c r="AF54" i="4"/>
  <c r="AI54" i="4"/>
  <c r="M54" i="4"/>
  <c r="AE54" i="4"/>
  <c r="AJ54" i="4"/>
  <c r="H264" i="3"/>
  <c r="H54" i="4"/>
  <c r="AF149" i="3"/>
  <c r="AK285" i="3"/>
  <c r="AK286" i="3" s="1"/>
  <c r="AK287" i="3" s="1"/>
  <c r="AJ91" i="3"/>
  <c r="AJ256" i="3" s="1"/>
  <c r="AG91" i="3"/>
  <c r="AG92" i="3" s="1"/>
  <c r="AI51" i="4" s="1"/>
  <c r="AI91" i="3"/>
  <c r="AI256" i="3" s="1"/>
  <c r="AC91" i="3"/>
  <c r="AC92" i="3" s="1"/>
  <c r="AE51" i="4" s="1"/>
  <c r="K91" i="3"/>
  <c r="K92" i="3" s="1"/>
  <c r="M51" i="4" s="1"/>
  <c r="AE285" i="3"/>
  <c r="AE286" i="3" s="1"/>
  <c r="AE287" i="3" s="1"/>
  <c r="AH91" i="3"/>
  <c r="AH92" i="3" s="1"/>
  <c r="AJ51" i="4" s="1"/>
  <c r="P91" i="3"/>
  <c r="P256" i="3" s="1"/>
  <c r="AP285" i="3"/>
  <c r="AP286" i="3" s="1"/>
  <c r="AP287" i="3" s="1"/>
  <c r="AP91" i="3"/>
  <c r="AP92" i="3" s="1"/>
  <c r="AP94" i="3" s="1"/>
  <c r="AP257" i="3" s="1"/>
  <c r="AP258" i="3" s="1"/>
  <c r="M285" i="3"/>
  <c r="M286" i="3" s="1"/>
  <c r="M287" i="3" s="1"/>
  <c r="M91" i="3"/>
  <c r="M256" i="3" s="1"/>
  <c r="O285" i="3"/>
  <c r="O91" i="3"/>
  <c r="O256" i="3" s="1"/>
  <c r="AK92" i="3"/>
  <c r="AL256" i="3"/>
  <c r="X285" i="3"/>
  <c r="X91" i="3"/>
  <c r="G285" i="3"/>
  <c r="G91" i="3"/>
  <c r="G256" i="3" s="1"/>
  <c r="L285" i="3"/>
  <c r="L286" i="3" s="1"/>
  <c r="L287" i="3" s="1"/>
  <c r="L91" i="3"/>
  <c r="L256" i="3" s="1"/>
  <c r="N285" i="3"/>
  <c r="N286" i="3" s="1"/>
  <c r="N287" i="3" s="1"/>
  <c r="N91" i="3"/>
  <c r="J285" i="3"/>
  <c r="J91" i="3"/>
  <c r="P264" i="3"/>
  <c r="P54" i="4"/>
  <c r="Z285" i="3"/>
  <c r="Z91" i="3"/>
  <c r="Z92" i="3" s="1"/>
  <c r="AO91" i="3"/>
  <c r="AO285" i="3"/>
  <c r="Q285" i="3"/>
  <c r="Q91" i="3"/>
  <c r="Q256" i="3" s="1"/>
  <c r="J264" i="3"/>
  <c r="J54" i="4"/>
  <c r="U285" i="3"/>
  <c r="U91" i="3"/>
  <c r="U256" i="3" s="1"/>
  <c r="AB285" i="3"/>
  <c r="AB91" i="3"/>
  <c r="AB256" i="3" s="1"/>
  <c r="X264" i="3"/>
  <c r="X54" i="4"/>
  <c r="AA264" i="3"/>
  <c r="AA54" i="4"/>
  <c r="AA285" i="3"/>
  <c r="AA91" i="3"/>
  <c r="AA92" i="3" s="1"/>
  <c r="AI286" i="3"/>
  <c r="AI287" i="3" s="1"/>
  <c r="Q264" i="3"/>
  <c r="Q54" i="4"/>
  <c r="AL286" i="3"/>
  <c r="AL287" i="3" s="1"/>
  <c r="Y264" i="3"/>
  <c r="Y54" i="4"/>
  <c r="AF92" i="3"/>
  <c r="Z264" i="3"/>
  <c r="Z54" i="4"/>
  <c r="Y285" i="3"/>
  <c r="Y91" i="3"/>
  <c r="Y256" i="3" s="1"/>
  <c r="AP264" i="3"/>
  <c r="AP54" i="4"/>
  <c r="V285" i="3"/>
  <c r="V91" i="3"/>
  <c r="V92" i="3" s="1"/>
  <c r="X51" i="4" s="1"/>
  <c r="R285" i="3"/>
  <c r="R91" i="3"/>
  <c r="R256" i="3" s="1"/>
  <c r="R264" i="3"/>
  <c r="R54" i="4"/>
  <c r="V54" i="4"/>
  <c r="V264" i="3"/>
  <c r="AL264" i="3"/>
  <c r="AL54" i="4"/>
  <c r="AN264" i="3"/>
  <c r="AN54" i="4"/>
  <c r="G48" i="4"/>
  <c r="G30" i="5"/>
  <c r="H52" i="7" s="1"/>
  <c r="S264" i="3"/>
  <c r="S54" i="4"/>
  <c r="AH286" i="3"/>
  <c r="AH287" i="3" s="1"/>
  <c r="I285" i="3"/>
  <c r="I91" i="3"/>
  <c r="I256" i="3" s="1"/>
  <c r="T264" i="3"/>
  <c r="T54" i="4"/>
  <c r="T285" i="3"/>
  <c r="T91" i="3"/>
  <c r="T256" i="3" s="1"/>
  <c r="AE92" i="3"/>
  <c r="AG51" i="4" s="1"/>
  <c r="AE256" i="3"/>
  <c r="G264" i="3"/>
  <c r="G54" i="4"/>
  <c r="H285" i="3"/>
  <c r="H91" i="3"/>
  <c r="H256" i="3" s="1"/>
  <c r="H15" i="4"/>
  <c r="H34" i="4" s="1"/>
  <c r="I29" i="3"/>
  <c r="H26" i="3"/>
  <c r="H106" i="3"/>
  <c r="U264" i="3"/>
  <c r="U54" i="4"/>
  <c r="S285" i="3"/>
  <c r="S91" i="3"/>
  <c r="S256" i="3" s="1"/>
  <c r="G34" i="4"/>
  <c r="G61" i="4" s="1"/>
  <c r="G39" i="4"/>
  <c r="G64" i="4" s="1"/>
  <c r="G73" i="4"/>
  <c r="W264" i="3"/>
  <c r="W54" i="4"/>
  <c r="AM285" i="3"/>
  <c r="AM91" i="3"/>
  <c r="AM92" i="3" s="1"/>
  <c r="AO51" i="4" s="1"/>
  <c r="AC286" i="3"/>
  <c r="AC287" i="3" s="1"/>
  <c r="AG286" i="3"/>
  <c r="AG287" i="3" s="1"/>
  <c r="AN285" i="3"/>
  <c r="AN91" i="3"/>
  <c r="W285" i="3"/>
  <c r="W91" i="3"/>
  <c r="W256" i="3" s="1"/>
  <c r="AJ286" i="3"/>
  <c r="AJ287" i="3" s="1"/>
  <c r="AD94" i="3" l="1"/>
  <c r="AD257" i="3" s="1"/>
  <c r="AL94" i="3"/>
  <c r="AL257" i="3" s="1"/>
  <c r="AG256" i="3"/>
  <c r="AM256" i="3"/>
  <c r="AJ92" i="3"/>
  <c r="AL51" i="4" s="1"/>
  <c r="F48" i="6"/>
  <c r="G21" i="6"/>
  <c r="L25" i="7"/>
  <c r="O21" i="6"/>
  <c r="O65" i="6" s="1"/>
  <c r="G76" i="3"/>
  <c r="H62" i="3"/>
  <c r="I62" i="3" s="1"/>
  <c r="J62" i="3" s="1"/>
  <c r="K62" i="3" s="1"/>
  <c r="L62" i="3" s="1"/>
  <c r="M62" i="3" s="1"/>
  <c r="N62" i="3" s="1"/>
  <c r="O62" i="3" s="1"/>
  <c r="P62" i="3" s="1"/>
  <c r="Q62" i="3" s="1"/>
  <c r="R62" i="3" s="1"/>
  <c r="S62" i="3" s="1"/>
  <c r="T62" i="3" s="1"/>
  <c r="U62" i="3" s="1"/>
  <c r="V62" i="3" s="1"/>
  <c r="W62" i="3" s="1"/>
  <c r="X62" i="3" s="1"/>
  <c r="Y62" i="3" s="1"/>
  <c r="Z62" i="3" s="1"/>
  <c r="AA62" i="3" s="1"/>
  <c r="AB62" i="3" s="1"/>
  <c r="AC62" i="3" s="1"/>
  <c r="AD62" i="3" s="1"/>
  <c r="AE62" i="3" s="1"/>
  <c r="AF62" i="3" s="1"/>
  <c r="AG62" i="3" s="1"/>
  <c r="AH62" i="3" s="1"/>
  <c r="AI62" i="3" s="1"/>
  <c r="AJ62" i="3" s="1"/>
  <c r="AK62" i="3" s="1"/>
  <c r="AL62" i="3" s="1"/>
  <c r="AM62" i="3" s="1"/>
  <c r="AN62" i="3" s="1"/>
  <c r="AO62" i="3" s="1"/>
  <c r="AP62" i="3" s="1"/>
  <c r="G254" i="3"/>
  <c r="G207" i="3"/>
  <c r="G201" i="3" s="1"/>
  <c r="M92" i="3"/>
  <c r="O51" i="4" s="1"/>
  <c r="AI92" i="3"/>
  <c r="AK51" i="4" s="1"/>
  <c r="AH256" i="3"/>
  <c r="AA256" i="3"/>
  <c r="AC256" i="3"/>
  <c r="Y92" i="3"/>
  <c r="AA51" i="4" s="1"/>
  <c r="V256" i="3"/>
  <c r="K256" i="3"/>
  <c r="AH94" i="3"/>
  <c r="AH257" i="3" s="1"/>
  <c r="AH258" i="3" s="1"/>
  <c r="I92" i="3"/>
  <c r="K51" i="4" s="1"/>
  <c r="O92" i="3"/>
  <c r="Q51" i="4" s="1"/>
  <c r="P92" i="3"/>
  <c r="R51" i="4" s="1"/>
  <c r="AP256" i="3"/>
  <c r="AM94" i="3"/>
  <c r="AM257" i="3" s="1"/>
  <c r="AM258" i="3" s="1"/>
  <c r="AE94" i="3"/>
  <c r="AE257" i="3" s="1"/>
  <c r="AE258" i="3" s="1"/>
  <c r="AB92" i="3"/>
  <c r="AD51" i="4" s="1"/>
  <c r="U92" i="3"/>
  <c r="W51" i="4" s="1"/>
  <c r="AC51" i="4"/>
  <c r="AA94" i="3"/>
  <c r="AA257" i="3" s="1"/>
  <c r="AA258" i="3" s="1"/>
  <c r="J286" i="3"/>
  <c r="J287" i="3" s="1"/>
  <c r="K94" i="3"/>
  <c r="K257" i="3" s="1"/>
  <c r="K258" i="3" s="1"/>
  <c r="N256" i="3"/>
  <c r="N92" i="3"/>
  <c r="G286" i="3"/>
  <c r="G287" i="3" s="1"/>
  <c r="AK94" i="3"/>
  <c r="AK257" i="3" s="1"/>
  <c r="AM51" i="4"/>
  <c r="AC94" i="3"/>
  <c r="AC257" i="3" s="1"/>
  <c r="AC258" i="3" s="1"/>
  <c r="X92" i="3"/>
  <c r="Z51" i="4" s="1"/>
  <c r="X256" i="3"/>
  <c r="O286" i="3"/>
  <c r="O287" i="3" s="1"/>
  <c r="Q92" i="3"/>
  <c r="S51" i="4" s="1"/>
  <c r="AO92" i="3"/>
  <c r="AO94" i="3" s="1"/>
  <c r="AO257" i="3" s="1"/>
  <c r="Z256" i="3"/>
  <c r="J256" i="3"/>
  <c r="J92" i="3"/>
  <c r="L92" i="3"/>
  <c r="G92" i="3"/>
  <c r="X286" i="3"/>
  <c r="X287" i="3" s="1"/>
  <c r="AB51" i="4"/>
  <c r="Z94" i="3"/>
  <c r="Z257" i="3" s="1"/>
  <c r="T92" i="3"/>
  <c r="V51" i="4" s="1"/>
  <c r="R286" i="3"/>
  <c r="R287" i="3" s="1"/>
  <c r="Y286" i="3"/>
  <c r="Y287" i="3" s="1"/>
  <c r="AH51" i="4"/>
  <c r="AF94" i="3"/>
  <c r="AF257" i="3" s="1"/>
  <c r="AA286" i="3"/>
  <c r="AA287" i="3" s="1"/>
  <c r="U286" i="3"/>
  <c r="U287" i="3" s="1"/>
  <c r="W286" i="3"/>
  <c r="W287" i="3" s="1"/>
  <c r="AN92" i="3"/>
  <c r="AP51" i="4" s="1"/>
  <c r="AN286" i="3"/>
  <c r="AN287" i="3" s="1"/>
  <c r="S286" i="3"/>
  <c r="S287" i="3" s="1"/>
  <c r="H92" i="3"/>
  <c r="J51" i="4" s="1"/>
  <c r="H286" i="3"/>
  <c r="H287" i="3" s="1"/>
  <c r="V286" i="3"/>
  <c r="V287" i="3" s="1"/>
  <c r="AO256" i="3"/>
  <c r="Z286" i="3"/>
  <c r="Z287" i="3" s="1"/>
  <c r="H254" i="3"/>
  <c r="H207" i="3"/>
  <c r="H201" i="3" s="1"/>
  <c r="AM286" i="3"/>
  <c r="AM287" i="3" s="1"/>
  <c r="G65" i="4"/>
  <c r="S92" i="3"/>
  <c r="U51" i="4" s="1"/>
  <c r="I15" i="4"/>
  <c r="J29" i="3"/>
  <c r="I26" i="3"/>
  <c r="I106" i="3"/>
  <c r="R92" i="3"/>
  <c r="V94" i="3"/>
  <c r="V257" i="3" s="1"/>
  <c r="AO286" i="3"/>
  <c r="AO287" i="3" s="1"/>
  <c r="G62" i="4"/>
  <c r="AL258" i="3"/>
  <c r="W92" i="3"/>
  <c r="Y51" i="4" s="1"/>
  <c r="AN256" i="3"/>
  <c r="G57" i="4"/>
  <c r="F75" i="4"/>
  <c r="G81" i="4" s="1"/>
  <c r="H61" i="4"/>
  <c r="H39" i="4"/>
  <c r="H64" i="4" s="1"/>
  <c r="H29" i="4"/>
  <c r="H73" i="4"/>
  <c r="T286" i="3"/>
  <c r="T287" i="3" s="1"/>
  <c r="I286" i="3"/>
  <c r="I287" i="3" s="1"/>
  <c r="AG94" i="3"/>
  <c r="AG257" i="3" s="1"/>
  <c r="AD258" i="3"/>
  <c r="AB286" i="3"/>
  <c r="AB287" i="3" s="1"/>
  <c r="Q286" i="3"/>
  <c r="Q287" i="3" s="1"/>
  <c r="AM23" i="4" l="1"/>
  <c r="Y94" i="3"/>
  <c r="Y257" i="3" s="1"/>
  <c r="Y258" i="3" s="1"/>
  <c r="AI94" i="3"/>
  <c r="AI257" i="3" s="1"/>
  <c r="AI258" i="3" s="1"/>
  <c r="AE23" i="4"/>
  <c r="AJ94" i="3"/>
  <c r="AJ257" i="3" s="1"/>
  <c r="AJ258" i="3" s="1"/>
  <c r="G48" i="6"/>
  <c r="M25" i="7"/>
  <c r="P21" i="6"/>
  <c r="P65" i="6" s="1"/>
  <c r="H21" i="6"/>
  <c r="G88" i="3"/>
  <c r="H76" i="3"/>
  <c r="I76" i="3" s="1"/>
  <c r="J76" i="3" s="1"/>
  <c r="K76" i="3" s="1"/>
  <c r="L76" i="3" s="1"/>
  <c r="M76" i="3" s="1"/>
  <c r="N76" i="3" s="1"/>
  <c r="O76" i="3" s="1"/>
  <c r="P76" i="3" s="1"/>
  <c r="Q76" i="3" s="1"/>
  <c r="R76" i="3" s="1"/>
  <c r="S76" i="3" s="1"/>
  <c r="T76" i="3" s="1"/>
  <c r="U76" i="3" s="1"/>
  <c r="V76" i="3" s="1"/>
  <c r="W76" i="3" s="1"/>
  <c r="X76" i="3" s="1"/>
  <c r="Y76" i="3" s="1"/>
  <c r="Z76" i="3" s="1"/>
  <c r="AA76" i="3" s="1"/>
  <c r="AB76" i="3" s="1"/>
  <c r="AC76" i="3" s="1"/>
  <c r="AD76" i="3" s="1"/>
  <c r="AE76" i="3" s="1"/>
  <c r="AF76" i="3" s="1"/>
  <c r="AG76" i="3" s="1"/>
  <c r="AH76" i="3" s="1"/>
  <c r="AI76" i="3" s="1"/>
  <c r="AJ76" i="3" s="1"/>
  <c r="AK76" i="3" s="1"/>
  <c r="AL76" i="3" s="1"/>
  <c r="AM76" i="3" s="1"/>
  <c r="AN76" i="3" s="1"/>
  <c r="AO76" i="3" s="1"/>
  <c r="AP76" i="3" s="1"/>
  <c r="AK23" i="4"/>
  <c r="I94" i="3"/>
  <c r="I257" i="3" s="1"/>
  <c r="I258" i="3" s="1"/>
  <c r="M94" i="3"/>
  <c r="M257" i="3" s="1"/>
  <c r="M258" i="3" s="1"/>
  <c r="AF23" i="4"/>
  <c r="O94" i="3"/>
  <c r="O257" i="3" s="1"/>
  <c r="P94" i="3"/>
  <c r="P257" i="3" s="1"/>
  <c r="AB23" i="4"/>
  <c r="S94" i="3"/>
  <c r="S257" i="3" s="1"/>
  <c r="S258" i="3" s="1"/>
  <c r="X94" i="3"/>
  <c r="X257" i="3" s="1"/>
  <c r="U94" i="3"/>
  <c r="U257" i="3" s="1"/>
  <c r="W23" i="4" s="1"/>
  <c r="H94" i="3"/>
  <c r="H257" i="3" s="1"/>
  <c r="AB94" i="3"/>
  <c r="AB257" i="3" s="1"/>
  <c r="AD23" i="4" s="1"/>
  <c r="AO258" i="3"/>
  <c r="L51" i="4"/>
  <c r="J94" i="3"/>
  <c r="J257" i="3" s="1"/>
  <c r="O258" i="3"/>
  <c r="Q94" i="3"/>
  <c r="Q257" i="3" s="1"/>
  <c r="P51" i="4"/>
  <c r="N94" i="3"/>
  <c r="N257" i="3" s="1"/>
  <c r="I51" i="4"/>
  <c r="G94" i="3"/>
  <c r="G257" i="3" s="1"/>
  <c r="G23" i="4" s="1"/>
  <c r="G42" i="4" s="1"/>
  <c r="G76" i="4" s="1"/>
  <c r="AK258" i="3"/>
  <c r="T94" i="3"/>
  <c r="T257" i="3" s="1"/>
  <c r="AN94" i="3"/>
  <c r="AN257" i="3" s="1"/>
  <c r="AO23" i="4" s="1"/>
  <c r="N51" i="4"/>
  <c r="L94" i="3"/>
  <c r="L257" i="3" s="1"/>
  <c r="N23" i="4" s="1"/>
  <c r="H62" i="4"/>
  <c r="H65" i="4"/>
  <c r="T51" i="4"/>
  <c r="R94" i="3"/>
  <c r="R257" i="3" s="1"/>
  <c r="T258" i="3"/>
  <c r="W94" i="3"/>
  <c r="W257" i="3" s="1"/>
  <c r="I207" i="3"/>
  <c r="I201" i="3" s="1"/>
  <c r="I254" i="3"/>
  <c r="H57" i="4"/>
  <c r="G58" i="4"/>
  <c r="G179" i="3" s="1"/>
  <c r="G180" i="3" s="1"/>
  <c r="G85" i="4"/>
  <c r="AG23" i="4"/>
  <c r="AF258" i="3"/>
  <c r="AA23" i="4"/>
  <c r="Z258" i="3"/>
  <c r="I34" i="4"/>
  <c r="I61" i="4" s="1"/>
  <c r="I29" i="4"/>
  <c r="I39" i="4"/>
  <c r="I64" i="4" s="1"/>
  <c r="I73" i="4"/>
  <c r="AH23" i="4"/>
  <c r="AG258" i="3"/>
  <c r="H81" i="4"/>
  <c r="V258" i="3"/>
  <c r="J15" i="4"/>
  <c r="K29" i="3"/>
  <c r="J26" i="3"/>
  <c r="J106" i="3"/>
  <c r="AN23" i="4" l="1"/>
  <c r="L23" i="4"/>
  <c r="J23" i="4"/>
  <c r="AJ23" i="4"/>
  <c r="AI23" i="4"/>
  <c r="U23" i="4"/>
  <c r="AL23" i="4"/>
  <c r="I21" i="6"/>
  <c r="N25" i="7"/>
  <c r="Q21" i="6"/>
  <c r="Q65" i="6" s="1"/>
  <c r="H48" i="6"/>
  <c r="G9" i="3"/>
  <c r="G283" i="3" s="1"/>
  <c r="H88" i="3"/>
  <c r="AP23" i="4"/>
  <c r="I23" i="4"/>
  <c r="Y23" i="4"/>
  <c r="P23" i="4"/>
  <c r="Z23" i="4"/>
  <c r="I81" i="4"/>
  <c r="H258" i="3"/>
  <c r="T23" i="4"/>
  <c r="P258" i="3"/>
  <c r="Q23" i="4"/>
  <c r="AB258" i="3"/>
  <c r="AC23" i="4"/>
  <c r="X258" i="3"/>
  <c r="AN258" i="3"/>
  <c r="V23" i="4"/>
  <c r="U258" i="3"/>
  <c r="K23" i="4"/>
  <c r="J258" i="3"/>
  <c r="G258" i="3"/>
  <c r="H23" i="4"/>
  <c r="H42" i="4" s="1"/>
  <c r="H76" i="4" s="1"/>
  <c r="R23" i="4"/>
  <c r="Q258" i="3"/>
  <c r="M23" i="4"/>
  <c r="L258" i="3"/>
  <c r="O23" i="4"/>
  <c r="N258" i="3"/>
  <c r="I62" i="4"/>
  <c r="S23" i="4"/>
  <c r="R258" i="3"/>
  <c r="I65" i="4"/>
  <c r="J39" i="4"/>
  <c r="J64" i="4" s="1"/>
  <c r="J29" i="4"/>
  <c r="J34" i="4"/>
  <c r="J61" i="4" s="1"/>
  <c r="J73" i="4"/>
  <c r="J254" i="3"/>
  <c r="J207" i="3"/>
  <c r="J201" i="3" s="1"/>
  <c r="W258" i="3"/>
  <c r="X23" i="4"/>
  <c r="K15" i="4"/>
  <c r="K26" i="3"/>
  <c r="L29" i="3"/>
  <c r="K106" i="3"/>
  <c r="I57" i="4"/>
  <c r="H58" i="4"/>
  <c r="H179" i="3" s="1"/>
  <c r="H180" i="3" s="1"/>
  <c r="H195" i="3" s="1"/>
  <c r="H85" i="4"/>
  <c r="G195" i="3"/>
  <c r="I88" i="3" l="1"/>
  <c r="H9" i="3"/>
  <c r="H283" i="3" s="1"/>
  <c r="J21" i="6"/>
  <c r="J23" i="6" s="1"/>
  <c r="O25" i="7"/>
  <c r="I48" i="6"/>
  <c r="J81" i="4"/>
  <c r="J62" i="4"/>
  <c r="J65" i="4"/>
  <c r="L15" i="4"/>
  <c r="M29" i="3"/>
  <c r="L26" i="3"/>
  <c r="L106" i="3"/>
  <c r="K254" i="3"/>
  <c r="K207" i="3"/>
  <c r="K201" i="3" s="1"/>
  <c r="G263" i="3"/>
  <c r="G289" i="3" s="1"/>
  <c r="G291" i="3" s="1"/>
  <c r="G292" i="3" s="1"/>
  <c r="G259" i="3"/>
  <c r="G268" i="3" s="1"/>
  <c r="G196" i="3"/>
  <c r="G262" i="3"/>
  <c r="G267" i="3" s="1"/>
  <c r="H263" i="3"/>
  <c r="H289" i="3" s="1"/>
  <c r="H291" i="3" s="1"/>
  <c r="H259" i="3"/>
  <c r="H268" i="3" s="1"/>
  <c r="H275" i="3" s="1"/>
  <c r="H196" i="3"/>
  <c r="H262" i="3"/>
  <c r="H267" i="3" s="1"/>
  <c r="H293" i="3" s="1"/>
  <c r="J57" i="4"/>
  <c r="I58" i="4"/>
  <c r="I179" i="3" s="1"/>
  <c r="I180" i="3" s="1"/>
  <c r="I85" i="4"/>
  <c r="K34" i="4"/>
  <c r="K61" i="4" s="1"/>
  <c r="K29" i="4"/>
  <c r="K39" i="4"/>
  <c r="K64" i="4" s="1"/>
  <c r="K73" i="4"/>
  <c r="I9" i="3" l="1"/>
  <c r="I283" i="3" s="1"/>
  <c r="J88" i="3"/>
  <c r="K65" i="4"/>
  <c r="K62" i="4"/>
  <c r="H292" i="3"/>
  <c r="M15" i="4"/>
  <c r="N29" i="3"/>
  <c r="M26" i="3"/>
  <c r="M106" i="3"/>
  <c r="J58" i="4"/>
  <c r="J179" i="3" s="1"/>
  <c r="J180" i="3" s="1"/>
  <c r="J195" i="3" s="1"/>
  <c r="K57" i="4"/>
  <c r="J85" i="4"/>
  <c r="H261" i="3"/>
  <c r="J25" i="4"/>
  <c r="H260" i="3"/>
  <c r="G261" i="3"/>
  <c r="G50" i="4" s="1"/>
  <c r="I25" i="4"/>
  <c r="G260" i="3"/>
  <c r="L34" i="4"/>
  <c r="L61" i="4" s="1"/>
  <c r="L29" i="4"/>
  <c r="L39" i="4"/>
  <c r="L64" i="4" s="1"/>
  <c r="L73" i="4"/>
  <c r="K81" i="4"/>
  <c r="I195" i="3"/>
  <c r="G270" i="3"/>
  <c r="G275" i="3"/>
  <c r="G276" i="3" s="1"/>
  <c r="H276" i="3" s="1"/>
  <c r="L254" i="3"/>
  <c r="L207" i="3"/>
  <c r="L201" i="3" s="1"/>
  <c r="G80" i="4" l="1"/>
  <c r="G69" i="4"/>
  <c r="G77" i="4" s="1"/>
  <c r="K88" i="3"/>
  <c r="J9" i="3"/>
  <c r="J283" i="3" s="1"/>
  <c r="L62" i="4"/>
  <c r="L65" i="4"/>
  <c r="J300" i="3"/>
  <c r="J42" i="4"/>
  <c r="J76" i="4" s="1"/>
  <c r="I263" i="3"/>
  <c r="I289" i="3" s="1"/>
  <c r="I291" i="3" s="1"/>
  <c r="I196" i="3"/>
  <c r="I259" i="3"/>
  <c r="I268" i="3" s="1"/>
  <c r="I262" i="3"/>
  <c r="I267" i="3" s="1"/>
  <c r="I293" i="3" s="1"/>
  <c r="L57" i="4"/>
  <c r="K58" i="4"/>
  <c r="K179" i="3" s="1"/>
  <c r="K180" i="3" s="1"/>
  <c r="K85" i="4"/>
  <c r="N15" i="4"/>
  <c r="O29" i="3"/>
  <c r="N26" i="3"/>
  <c r="N106" i="3"/>
  <c r="G294" i="3"/>
  <c r="H270" i="3"/>
  <c r="G293" i="3"/>
  <c r="H50" i="4"/>
  <c r="G88" i="4"/>
  <c r="J263" i="3"/>
  <c r="J289" i="3" s="1"/>
  <c r="J291" i="3" s="1"/>
  <c r="J259" i="3"/>
  <c r="J268" i="3" s="1"/>
  <c r="J275" i="3" s="1"/>
  <c r="J196" i="3"/>
  <c r="J262" i="3"/>
  <c r="J267" i="3" s="1"/>
  <c r="J293" i="3" s="1"/>
  <c r="M34" i="4"/>
  <c r="M61" i="4" s="1"/>
  <c r="M29" i="4"/>
  <c r="M39" i="4"/>
  <c r="M64" i="4" s="1"/>
  <c r="M73" i="4"/>
  <c r="I292" i="3"/>
  <c r="I300" i="3"/>
  <c r="I42" i="4"/>
  <c r="I76" i="4" s="1"/>
  <c r="L81" i="4"/>
  <c r="M207" i="3"/>
  <c r="M201" i="3" s="1"/>
  <c r="M254" i="3"/>
  <c r="G79" i="4" l="1"/>
  <c r="G87" i="4"/>
  <c r="L88" i="3"/>
  <c r="K9" i="3"/>
  <c r="K283" i="3" s="1"/>
  <c r="M65" i="4"/>
  <c r="M62" i="4"/>
  <c r="J292" i="3"/>
  <c r="M81" i="4"/>
  <c r="H88" i="4"/>
  <c r="N254" i="3"/>
  <c r="N207" i="3"/>
  <c r="N201" i="3" s="1"/>
  <c r="H69" i="4"/>
  <c r="H77" i="4" s="1"/>
  <c r="H80" i="4"/>
  <c r="K195" i="3"/>
  <c r="H294" i="3"/>
  <c r="I270" i="3"/>
  <c r="O15" i="4"/>
  <c r="P29" i="3"/>
  <c r="O26" i="3"/>
  <c r="O106" i="3"/>
  <c r="M57" i="4"/>
  <c r="L58" i="4"/>
  <c r="L179" i="3" s="1"/>
  <c r="L180" i="3" s="1"/>
  <c r="L85" i="4"/>
  <c r="I261" i="3"/>
  <c r="K25" i="4"/>
  <c r="I260" i="3"/>
  <c r="J261" i="3"/>
  <c r="L25" i="4"/>
  <c r="J260" i="3"/>
  <c r="N34" i="4"/>
  <c r="N61" i="4" s="1"/>
  <c r="N29" i="4"/>
  <c r="N39" i="4"/>
  <c r="N64" i="4" s="1"/>
  <c r="N73" i="4"/>
  <c r="J50" i="4" l="1"/>
  <c r="J69" i="4" s="1"/>
  <c r="J77" i="4" s="1"/>
  <c r="J79" i="4" s="1"/>
  <c r="I50" i="4"/>
  <c r="I80" i="4" s="1"/>
  <c r="M88" i="3"/>
  <c r="L9" i="3"/>
  <c r="L283" i="3" s="1"/>
  <c r="N65" i="4"/>
  <c r="K300" i="3"/>
  <c r="K42" i="4"/>
  <c r="K76" i="4" s="1"/>
  <c r="N57" i="4"/>
  <c r="M58" i="4"/>
  <c r="M179" i="3" s="1"/>
  <c r="M180" i="3" s="1"/>
  <c r="M195" i="3" s="1"/>
  <c r="M85" i="4"/>
  <c r="O34" i="4"/>
  <c r="O61" i="4" s="1"/>
  <c r="O29" i="4"/>
  <c r="O39" i="4"/>
  <c r="O64" i="4" s="1"/>
  <c r="O73" i="4"/>
  <c r="H87" i="4"/>
  <c r="H79" i="4"/>
  <c r="O254" i="3"/>
  <c r="O207" i="3"/>
  <c r="O201" i="3" s="1"/>
  <c r="I294" i="3"/>
  <c r="J270" i="3"/>
  <c r="I273" i="3"/>
  <c r="N62" i="4"/>
  <c r="K196" i="3"/>
  <c r="K263" i="3"/>
  <c r="K289" i="3" s="1"/>
  <c r="K291" i="3" s="1"/>
  <c r="K292" i="3" s="1"/>
  <c r="K259" i="3"/>
  <c r="K268" i="3" s="1"/>
  <c r="K275" i="3" s="1"/>
  <c r="K262" i="3"/>
  <c r="K267" i="3" s="1"/>
  <c r="K293" i="3" s="1"/>
  <c r="N81" i="4"/>
  <c r="L300" i="3"/>
  <c r="L42" i="4"/>
  <c r="L76" i="4" s="1"/>
  <c r="L195" i="3"/>
  <c r="P15" i="4"/>
  <c r="Q29" i="3"/>
  <c r="P26" i="3"/>
  <c r="P106" i="3"/>
  <c r="J80" i="4" l="1"/>
  <c r="M9" i="3"/>
  <c r="M283" i="3" s="1"/>
  <c r="N88" i="3"/>
  <c r="O65" i="4"/>
  <c r="P254" i="3"/>
  <c r="P207" i="3"/>
  <c r="P201" i="3" s="1"/>
  <c r="M263" i="3"/>
  <c r="M289" i="3" s="1"/>
  <c r="M291" i="3" s="1"/>
  <c r="M196" i="3"/>
  <c r="M259" i="3"/>
  <c r="M268" i="3" s="1"/>
  <c r="M275" i="3" s="1"/>
  <c r="M262" i="3"/>
  <c r="M267" i="3" s="1"/>
  <c r="M293" i="3" s="1"/>
  <c r="L259" i="3"/>
  <c r="L268" i="3" s="1"/>
  <c r="L263" i="3"/>
  <c r="L289" i="3" s="1"/>
  <c r="L291" i="3" s="1"/>
  <c r="L292" i="3" s="1"/>
  <c r="L196" i="3"/>
  <c r="L262" i="3"/>
  <c r="L267" i="3" s="1"/>
  <c r="L293" i="3" s="1"/>
  <c r="I52" i="4"/>
  <c r="I275" i="3"/>
  <c r="I276" i="3" s="1"/>
  <c r="J276" i="3" s="1"/>
  <c r="K276" i="3" s="1"/>
  <c r="O81" i="4"/>
  <c r="O57" i="4"/>
  <c r="N58" i="4"/>
  <c r="N179" i="3" s="1"/>
  <c r="N180" i="3" s="1"/>
  <c r="N195" i="3" s="1"/>
  <c r="N85" i="4"/>
  <c r="R29" i="3"/>
  <c r="Q15" i="4"/>
  <c r="Q26" i="3"/>
  <c r="Q106" i="3"/>
  <c r="O62" i="4"/>
  <c r="K270" i="3"/>
  <c r="J294" i="3"/>
  <c r="P39" i="4"/>
  <c r="P64" i="4" s="1"/>
  <c r="P29" i="4"/>
  <c r="P34" i="4"/>
  <c r="P61" i="4" s="1"/>
  <c r="P73" i="4"/>
  <c r="K261" i="3"/>
  <c r="M25" i="4"/>
  <c r="K260" i="3"/>
  <c r="K50" i="4" l="1"/>
  <c r="N9" i="3"/>
  <c r="N283" i="3" s="1"/>
  <c r="O88" i="3"/>
  <c r="M292" i="3"/>
  <c r="P65" i="4"/>
  <c r="P62" i="4"/>
  <c r="M300" i="3"/>
  <c r="M42" i="4"/>
  <c r="M76" i="4" s="1"/>
  <c r="Q29" i="4"/>
  <c r="Q39" i="4"/>
  <c r="Q64" i="4" s="1"/>
  <c r="Q34" i="4"/>
  <c r="Q61" i="4" s="1"/>
  <c r="Q73" i="4"/>
  <c r="P81" i="4"/>
  <c r="S29" i="3"/>
  <c r="R15" i="4"/>
  <c r="R26" i="3"/>
  <c r="R106" i="3"/>
  <c r="N259" i="3"/>
  <c r="N268" i="3" s="1"/>
  <c r="N275" i="3" s="1"/>
  <c r="N196" i="3"/>
  <c r="N263" i="3"/>
  <c r="N289" i="3" s="1"/>
  <c r="N291" i="3" s="1"/>
  <c r="N262" i="3"/>
  <c r="N267" i="3" s="1"/>
  <c r="N293" i="3" s="1"/>
  <c r="Q207" i="3"/>
  <c r="Q201" i="3" s="1"/>
  <c r="Q254" i="3"/>
  <c r="P57" i="4"/>
  <c r="O58" i="4"/>
  <c r="O179" i="3" s="1"/>
  <c r="O180" i="3" s="1"/>
  <c r="O195" i="3" s="1"/>
  <c r="O85" i="4"/>
  <c r="I69" i="4"/>
  <c r="I77" i="4" s="1"/>
  <c r="I88" i="4"/>
  <c r="O25" i="4"/>
  <c r="M261" i="3"/>
  <c r="M260" i="3"/>
  <c r="N25" i="4"/>
  <c r="L261" i="3"/>
  <c r="L260" i="3"/>
  <c r="K294" i="3"/>
  <c r="L270" i="3"/>
  <c r="M50" i="4" l="1"/>
  <c r="M69" i="4" s="1"/>
  <c r="M77" i="4" s="1"/>
  <c r="M79" i="4" s="1"/>
  <c r="K69" i="4"/>
  <c r="K77" i="4" s="1"/>
  <c r="K79" i="4" s="1"/>
  <c r="K80" i="4"/>
  <c r="L50" i="4"/>
  <c r="L80" i="4" s="1"/>
  <c r="N292" i="3"/>
  <c r="P88" i="3"/>
  <c r="O9" i="3"/>
  <c r="O283" i="3" s="1"/>
  <c r="Q65" i="4"/>
  <c r="I79" i="4"/>
  <c r="I87" i="4"/>
  <c r="N261" i="3"/>
  <c r="P25" i="4"/>
  <c r="N260" i="3"/>
  <c r="R39" i="4"/>
  <c r="R64" i="4" s="1"/>
  <c r="R29" i="4"/>
  <c r="R34" i="4"/>
  <c r="R61" i="4" s="1"/>
  <c r="R73" i="4"/>
  <c r="Q62" i="4"/>
  <c r="P58" i="4"/>
  <c r="P179" i="3" s="1"/>
  <c r="P180" i="3" s="1"/>
  <c r="P195" i="3" s="1"/>
  <c r="Q57" i="4"/>
  <c r="P85" i="4"/>
  <c r="O300" i="3"/>
  <c r="O42" i="4"/>
  <c r="O76" i="4" s="1"/>
  <c r="T29" i="3"/>
  <c r="S15" i="4"/>
  <c r="S26" i="3"/>
  <c r="S106" i="3"/>
  <c r="J88" i="4"/>
  <c r="K88" i="4" s="1"/>
  <c r="Q81" i="4"/>
  <c r="M270" i="3"/>
  <c r="L294" i="3"/>
  <c r="L273" i="3"/>
  <c r="N300" i="3"/>
  <c r="N42" i="4"/>
  <c r="N76" i="4" s="1"/>
  <c r="O263" i="3"/>
  <c r="O289" i="3" s="1"/>
  <c r="O291" i="3" s="1"/>
  <c r="O259" i="3"/>
  <c r="O268" i="3" s="1"/>
  <c r="O196" i="3"/>
  <c r="O262" i="3"/>
  <c r="O267" i="3" s="1"/>
  <c r="O293" i="3" s="1"/>
  <c r="R254" i="3"/>
  <c r="R207" i="3"/>
  <c r="R201" i="3" s="1"/>
  <c r="M80" i="4" l="1"/>
  <c r="N50" i="4"/>
  <c r="O292" i="3"/>
  <c r="P9" i="3"/>
  <c r="P283" i="3" s="1"/>
  <c r="Q88" i="3"/>
  <c r="R65" i="4"/>
  <c r="R62" i="4"/>
  <c r="P300" i="3"/>
  <c r="P42" i="4"/>
  <c r="P76" i="4" s="1"/>
  <c r="S29" i="4"/>
  <c r="S39" i="4"/>
  <c r="S64" i="4" s="1"/>
  <c r="S34" i="4"/>
  <c r="S61" i="4" s="1"/>
  <c r="S73" i="4"/>
  <c r="O261" i="3"/>
  <c r="O50" i="4" s="1"/>
  <c r="O80" i="4" s="1"/>
  <c r="Q25" i="4"/>
  <c r="O260" i="3"/>
  <c r="M294" i="3"/>
  <c r="N270" i="3"/>
  <c r="R81" i="4"/>
  <c r="L52" i="4"/>
  <c r="L69" i="4" s="1"/>
  <c r="L77" i="4" s="1"/>
  <c r="L79" i="4" s="1"/>
  <c r="L275" i="3"/>
  <c r="L276" i="3" s="1"/>
  <c r="M276" i="3" s="1"/>
  <c r="N276" i="3" s="1"/>
  <c r="U29" i="3"/>
  <c r="T15" i="4"/>
  <c r="T26" i="3"/>
  <c r="T106" i="3"/>
  <c r="Q58" i="4"/>
  <c r="Q179" i="3" s="1"/>
  <c r="Q180" i="3" s="1"/>
  <c r="Q195" i="3" s="1"/>
  <c r="R57" i="4"/>
  <c r="Q85" i="4"/>
  <c r="J87" i="4"/>
  <c r="K87" i="4" s="1"/>
  <c r="S254" i="3"/>
  <c r="S207" i="3"/>
  <c r="S201" i="3" s="1"/>
  <c r="P263" i="3"/>
  <c r="P289" i="3" s="1"/>
  <c r="P291" i="3" s="1"/>
  <c r="P259" i="3"/>
  <c r="P268" i="3" s="1"/>
  <c r="P275" i="3" s="1"/>
  <c r="P196" i="3"/>
  <c r="P262" i="3"/>
  <c r="P267" i="3" s="1"/>
  <c r="P293" i="3" s="1"/>
  <c r="P292" i="3" l="1"/>
  <c r="N69" i="4"/>
  <c r="N77" i="4" s="1"/>
  <c r="N79" i="4" s="1"/>
  <c r="N80" i="4"/>
  <c r="Q9" i="3"/>
  <c r="Q283" i="3" s="1"/>
  <c r="R88" i="3"/>
  <c r="L87" i="4"/>
  <c r="M87" i="4" s="1"/>
  <c r="N87" i="4" s="1"/>
  <c r="V29" i="3"/>
  <c r="U15" i="4"/>
  <c r="U26" i="3"/>
  <c r="U106" i="3"/>
  <c r="S62" i="4"/>
  <c r="T254" i="3"/>
  <c r="T207" i="3"/>
  <c r="T201" i="3" s="1"/>
  <c r="L88" i="4"/>
  <c r="Q300" i="3"/>
  <c r="Q42" i="4"/>
  <c r="Q76" i="4" s="1"/>
  <c r="S65" i="4"/>
  <c r="Q263" i="3"/>
  <c r="Q289" i="3" s="1"/>
  <c r="Q291" i="3" s="1"/>
  <c r="Q196" i="3"/>
  <c r="Q262" i="3"/>
  <c r="Q267" i="3" s="1"/>
  <c r="Q293" i="3" s="1"/>
  <c r="Q259" i="3"/>
  <c r="Q268" i="3" s="1"/>
  <c r="Q275" i="3" s="1"/>
  <c r="O270" i="3"/>
  <c r="N294" i="3"/>
  <c r="P261" i="3"/>
  <c r="P50" i="4" s="1"/>
  <c r="R25" i="4"/>
  <c r="P260" i="3"/>
  <c r="R58" i="4"/>
  <c r="R179" i="3" s="1"/>
  <c r="R180" i="3" s="1"/>
  <c r="R195" i="3" s="1"/>
  <c r="S57" i="4"/>
  <c r="R85" i="4"/>
  <c r="T39" i="4"/>
  <c r="T64" i="4" s="1"/>
  <c r="T29" i="4"/>
  <c r="T34" i="4"/>
  <c r="T61" i="4" s="1"/>
  <c r="T73" i="4"/>
  <c r="S81" i="4"/>
  <c r="Q292" i="3" l="1"/>
  <c r="P69" i="4"/>
  <c r="P77" i="4" s="1"/>
  <c r="P79" i="4" s="1"/>
  <c r="P80" i="4"/>
  <c r="S88" i="3"/>
  <c r="R9" i="3"/>
  <c r="R283" i="3" s="1"/>
  <c r="T65" i="4"/>
  <c r="T62" i="4"/>
  <c r="M88" i="4"/>
  <c r="N88" i="4" s="1"/>
  <c r="Q261" i="3"/>
  <c r="S25" i="4"/>
  <c r="Q260" i="3"/>
  <c r="U29" i="4"/>
  <c r="U39" i="4"/>
  <c r="U64" i="4" s="1"/>
  <c r="U34" i="4"/>
  <c r="U61" i="4" s="1"/>
  <c r="U73" i="4"/>
  <c r="S58" i="4"/>
  <c r="S179" i="3" s="1"/>
  <c r="S180" i="3" s="1"/>
  <c r="S195" i="3" s="1"/>
  <c r="T57" i="4"/>
  <c r="S85" i="4"/>
  <c r="O294" i="3"/>
  <c r="O273" i="3"/>
  <c r="P270" i="3"/>
  <c r="T81" i="4"/>
  <c r="W29" i="3"/>
  <c r="V15" i="4"/>
  <c r="V26" i="3"/>
  <c r="V106" i="3"/>
  <c r="R300" i="3"/>
  <c r="R42" i="4"/>
  <c r="R76" i="4" s="1"/>
  <c r="R263" i="3"/>
  <c r="R289" i="3" s="1"/>
  <c r="R291" i="3" s="1"/>
  <c r="R259" i="3"/>
  <c r="R268" i="3" s="1"/>
  <c r="R196" i="3"/>
  <c r="R262" i="3"/>
  <c r="R267" i="3" s="1"/>
  <c r="R293" i="3" s="1"/>
  <c r="U207" i="3"/>
  <c r="U201" i="3" s="1"/>
  <c r="U254" i="3"/>
  <c r="R292" i="3" l="1"/>
  <c r="Q50" i="4"/>
  <c r="S9" i="3"/>
  <c r="S283" i="3" s="1"/>
  <c r="T88" i="3"/>
  <c r="U65" i="4"/>
  <c r="U62" i="4"/>
  <c r="T25" i="4"/>
  <c r="R261" i="3"/>
  <c r="R260" i="3"/>
  <c r="V39" i="4"/>
  <c r="V64" i="4" s="1"/>
  <c r="V29" i="4"/>
  <c r="V34" i="4"/>
  <c r="V61" i="4" s="1"/>
  <c r="V73" i="4"/>
  <c r="X29" i="3"/>
  <c r="W15" i="4"/>
  <c r="W26" i="3"/>
  <c r="W106" i="3"/>
  <c r="Q270" i="3"/>
  <c r="P294" i="3"/>
  <c r="T58" i="4"/>
  <c r="T179" i="3" s="1"/>
  <c r="T180" i="3" s="1"/>
  <c r="T195" i="3" s="1"/>
  <c r="U57" i="4"/>
  <c r="T85" i="4"/>
  <c r="S300" i="3"/>
  <c r="S42" i="4"/>
  <c r="S76" i="4" s="1"/>
  <c r="V254" i="3"/>
  <c r="V207" i="3"/>
  <c r="V201" i="3" s="1"/>
  <c r="O52" i="4"/>
  <c r="O69" i="4" s="1"/>
  <c r="O77" i="4" s="1"/>
  <c r="O275" i="3"/>
  <c r="O276" i="3" s="1"/>
  <c r="P276" i="3" s="1"/>
  <c r="Q276" i="3" s="1"/>
  <c r="S263" i="3"/>
  <c r="S289" i="3" s="1"/>
  <c r="S291" i="3" s="1"/>
  <c r="S196" i="3"/>
  <c r="S259" i="3"/>
  <c r="S268" i="3" s="1"/>
  <c r="S275" i="3" s="1"/>
  <c r="S262" i="3"/>
  <c r="S267" i="3" s="1"/>
  <c r="S293" i="3" s="1"/>
  <c r="U81" i="4"/>
  <c r="S292" i="3" l="1"/>
  <c r="Q69" i="4"/>
  <c r="Q77" i="4" s="1"/>
  <c r="Q79" i="4" s="1"/>
  <c r="Q80" i="4"/>
  <c r="R50" i="4"/>
  <c r="R80" i="4" s="1"/>
  <c r="T9" i="3"/>
  <c r="T283" i="3" s="1"/>
  <c r="U88" i="3"/>
  <c r="V65" i="4"/>
  <c r="V62" i="4"/>
  <c r="O79" i="4"/>
  <c r="O87" i="4"/>
  <c r="W29" i="4"/>
  <c r="W39" i="4"/>
  <c r="W64" i="4" s="1"/>
  <c r="W34" i="4"/>
  <c r="W61" i="4" s="1"/>
  <c r="W73" i="4"/>
  <c r="U25" i="4"/>
  <c r="S261" i="3"/>
  <c r="S260" i="3"/>
  <c r="Q294" i="3"/>
  <c r="R270" i="3"/>
  <c r="Y29" i="3"/>
  <c r="X26" i="3"/>
  <c r="X15" i="4"/>
  <c r="X106" i="3"/>
  <c r="V81" i="4"/>
  <c r="T300" i="3"/>
  <c r="T42" i="4"/>
  <c r="T76" i="4" s="1"/>
  <c r="O88" i="4"/>
  <c r="U58" i="4"/>
  <c r="U179" i="3" s="1"/>
  <c r="U180" i="3" s="1"/>
  <c r="U195" i="3" s="1"/>
  <c r="V57" i="4"/>
  <c r="U85" i="4"/>
  <c r="W254" i="3"/>
  <c r="W207" i="3"/>
  <c r="W201" i="3" s="1"/>
  <c r="T263" i="3"/>
  <c r="T289" i="3" s="1"/>
  <c r="T291" i="3" s="1"/>
  <c r="T292" i="3" s="1"/>
  <c r="T259" i="3"/>
  <c r="T268" i="3" s="1"/>
  <c r="T275" i="3" s="1"/>
  <c r="T196" i="3"/>
  <c r="T262" i="3"/>
  <c r="T267" i="3" s="1"/>
  <c r="T293" i="3" s="1"/>
  <c r="S50" i="4" l="1"/>
  <c r="U9" i="3"/>
  <c r="U283" i="3" s="1"/>
  <c r="V88" i="3"/>
  <c r="W65" i="4"/>
  <c r="U263" i="3"/>
  <c r="U289" i="3" s="1"/>
  <c r="U291" i="3" s="1"/>
  <c r="U292" i="3" s="1"/>
  <c r="U259" i="3"/>
  <c r="U268" i="3" s="1"/>
  <c r="U196" i="3"/>
  <c r="U262" i="3"/>
  <c r="U267" i="3" s="1"/>
  <c r="U293" i="3" s="1"/>
  <c r="X254" i="3"/>
  <c r="X207" i="3"/>
  <c r="X201" i="3" s="1"/>
  <c r="S270" i="3"/>
  <c r="R294" i="3"/>
  <c r="R273" i="3"/>
  <c r="U300" i="3"/>
  <c r="U42" i="4"/>
  <c r="U76" i="4" s="1"/>
  <c r="W81" i="4"/>
  <c r="W62" i="4"/>
  <c r="T261" i="3"/>
  <c r="T50" i="4" s="1"/>
  <c r="V25" i="4"/>
  <c r="T260" i="3"/>
  <c r="X39" i="4"/>
  <c r="X64" i="4" s="1"/>
  <c r="X29" i="4"/>
  <c r="X34" i="4"/>
  <c r="X61" i="4" s="1"/>
  <c r="X73" i="4"/>
  <c r="P87" i="4"/>
  <c r="Q87" i="4" s="1"/>
  <c r="V58" i="4"/>
  <c r="V179" i="3" s="1"/>
  <c r="V180" i="3" s="1"/>
  <c r="V195" i="3" s="1"/>
  <c r="W57" i="4"/>
  <c r="V85" i="4"/>
  <c r="P88" i="4"/>
  <c r="Q88" i="4" s="1"/>
  <c r="Z29" i="3"/>
  <c r="Y15" i="4"/>
  <c r="Y26" i="3"/>
  <c r="Y106" i="3"/>
  <c r="T69" i="4" l="1"/>
  <c r="T77" i="4" s="1"/>
  <c r="T79" i="4" s="1"/>
  <c r="T80" i="4"/>
  <c r="S69" i="4"/>
  <c r="S77" i="4" s="1"/>
  <c r="S79" i="4" s="1"/>
  <c r="S80" i="4"/>
  <c r="V9" i="3"/>
  <c r="V283" i="3" s="1"/>
  <c r="W88" i="3"/>
  <c r="X65" i="4"/>
  <c r="V300" i="3"/>
  <c r="V42" i="4"/>
  <c r="V76" i="4" s="1"/>
  <c r="Y207" i="3"/>
  <c r="Y201" i="3" s="1"/>
  <c r="Y254" i="3"/>
  <c r="X62" i="4"/>
  <c r="S294" i="3"/>
  <c r="T270" i="3"/>
  <c r="U261" i="3"/>
  <c r="U50" i="4" s="1"/>
  <c r="U80" i="4" s="1"/>
  <c r="W25" i="4"/>
  <c r="U260" i="3"/>
  <c r="X81" i="4"/>
  <c r="R52" i="4"/>
  <c r="R69" i="4" s="1"/>
  <c r="R77" i="4" s="1"/>
  <c r="R79" i="4" s="1"/>
  <c r="R275" i="3"/>
  <c r="R276" i="3" s="1"/>
  <c r="S276" i="3" s="1"/>
  <c r="T276" i="3" s="1"/>
  <c r="V263" i="3"/>
  <c r="V289" i="3" s="1"/>
  <c r="V291" i="3" s="1"/>
  <c r="V292" i="3" s="1"/>
  <c r="V259" i="3"/>
  <c r="V268" i="3" s="1"/>
  <c r="V275" i="3" s="1"/>
  <c r="V196" i="3"/>
  <c r="V262" i="3"/>
  <c r="V267" i="3" s="1"/>
  <c r="V293" i="3" s="1"/>
  <c r="Y29" i="4"/>
  <c r="Y39" i="4"/>
  <c r="Y64" i="4" s="1"/>
  <c r="Y34" i="4"/>
  <c r="Y61" i="4" s="1"/>
  <c r="Y73" i="4"/>
  <c r="AA29" i="3"/>
  <c r="Z15" i="4"/>
  <c r="Z26" i="3"/>
  <c r="Z106" i="3"/>
  <c r="W58" i="4"/>
  <c r="W179" i="3" s="1"/>
  <c r="W180" i="3" s="1"/>
  <c r="W195" i="3" s="1"/>
  <c r="X57" i="4"/>
  <c r="W85" i="4"/>
  <c r="X88" i="3" l="1"/>
  <c r="W9" i="3"/>
  <c r="W283" i="3" s="1"/>
  <c r="R87" i="4"/>
  <c r="S87" i="4" s="1"/>
  <c r="T87" i="4" s="1"/>
  <c r="R88" i="4"/>
  <c r="S88" i="4" s="1"/>
  <c r="T88" i="4" s="1"/>
  <c r="Y65" i="4"/>
  <c r="Z254" i="3"/>
  <c r="Z207" i="3"/>
  <c r="Z201" i="3" s="1"/>
  <c r="Y62" i="4"/>
  <c r="U270" i="3"/>
  <c r="T294" i="3"/>
  <c r="X58" i="4"/>
  <c r="X179" i="3" s="1"/>
  <c r="X180" i="3" s="1"/>
  <c r="X195" i="3" s="1"/>
  <c r="Y57" i="4"/>
  <c r="X85" i="4"/>
  <c r="Z39" i="4"/>
  <c r="Z64" i="4" s="1"/>
  <c r="Z29" i="4"/>
  <c r="Z73" i="4"/>
  <c r="Z34" i="4"/>
  <c r="Z61" i="4" s="1"/>
  <c r="V261" i="3"/>
  <c r="V50" i="4" s="1"/>
  <c r="X25" i="4"/>
  <c r="V260" i="3"/>
  <c r="W263" i="3"/>
  <c r="W289" i="3" s="1"/>
  <c r="W291" i="3" s="1"/>
  <c r="W292" i="3" s="1"/>
  <c r="W259" i="3"/>
  <c r="W268" i="3" s="1"/>
  <c r="W275" i="3" s="1"/>
  <c r="W262" i="3"/>
  <c r="W267" i="3" s="1"/>
  <c r="W293" i="3" s="1"/>
  <c r="W196" i="3"/>
  <c r="AB29" i="3"/>
  <c r="AA15" i="4"/>
  <c r="AA26" i="3"/>
  <c r="AA106" i="3"/>
  <c r="Y81" i="4"/>
  <c r="W300" i="3"/>
  <c r="W42" i="4"/>
  <c r="W76" i="4" s="1"/>
  <c r="V69" i="4" l="1"/>
  <c r="V77" i="4" s="1"/>
  <c r="V79" i="4" s="1"/>
  <c r="V80" i="4"/>
  <c r="X9" i="3"/>
  <c r="X283" i="3" s="1"/>
  <c r="Y88" i="3"/>
  <c r="Z65" i="4"/>
  <c r="AB15" i="4"/>
  <c r="AC29" i="3"/>
  <c r="AB26" i="3"/>
  <c r="AB106" i="3"/>
  <c r="X300" i="3"/>
  <c r="X42" i="4"/>
  <c r="X76" i="4" s="1"/>
  <c r="Z81" i="4"/>
  <c r="Z62" i="4"/>
  <c r="W261" i="3"/>
  <c r="W50" i="4" s="1"/>
  <c r="Y25" i="4"/>
  <c r="W260" i="3"/>
  <c r="U294" i="3"/>
  <c r="U273" i="3"/>
  <c r="V270" i="3"/>
  <c r="AA254" i="3"/>
  <c r="AA207" i="3"/>
  <c r="AA201" i="3" s="1"/>
  <c r="X263" i="3"/>
  <c r="X289" i="3" s="1"/>
  <c r="X291" i="3" s="1"/>
  <c r="X292" i="3" s="1"/>
  <c r="X259" i="3"/>
  <c r="X268" i="3" s="1"/>
  <c r="X196" i="3"/>
  <c r="X262" i="3"/>
  <c r="X267" i="3" s="1"/>
  <c r="X293" i="3" s="1"/>
  <c r="AA29" i="4"/>
  <c r="AA39" i="4"/>
  <c r="AA64" i="4" s="1"/>
  <c r="AA34" i="4"/>
  <c r="AA61" i="4" s="1"/>
  <c r="AA73" i="4"/>
  <c r="Y58" i="4"/>
  <c r="Y179" i="3" s="1"/>
  <c r="Y180" i="3" s="1"/>
  <c r="Y195" i="3" s="1"/>
  <c r="Z57" i="4"/>
  <c r="Y85" i="4"/>
  <c r="W69" i="4" l="1"/>
  <c r="W77" i="4" s="1"/>
  <c r="W79" i="4" s="1"/>
  <c r="W80" i="4"/>
  <c r="Y9" i="3"/>
  <c r="Y283" i="3" s="1"/>
  <c r="Z88" i="3"/>
  <c r="AA62" i="4"/>
  <c r="AA65" i="4"/>
  <c r="Y300" i="3"/>
  <c r="Y42" i="4"/>
  <c r="Y76" i="4" s="1"/>
  <c r="AB29" i="4"/>
  <c r="AB34" i="4"/>
  <c r="AB61" i="4" s="1"/>
  <c r="AB39" i="4"/>
  <c r="AB64" i="4" s="1"/>
  <c r="AB73" i="4"/>
  <c r="AB254" i="3"/>
  <c r="AB207" i="3"/>
  <c r="AB201" i="3" s="1"/>
  <c r="Z58" i="4"/>
  <c r="Z179" i="3" s="1"/>
  <c r="Z180" i="3" s="1"/>
  <c r="Z195" i="3" s="1"/>
  <c r="AA57" i="4"/>
  <c r="Z85" i="4"/>
  <c r="U52" i="4"/>
  <c r="U275" i="3"/>
  <c r="U276" i="3" s="1"/>
  <c r="V276" i="3" s="1"/>
  <c r="W276" i="3" s="1"/>
  <c r="AA81" i="4"/>
  <c r="Z25" i="4"/>
  <c r="X261" i="3"/>
  <c r="X50" i="4" s="1"/>
  <c r="X80" i="4" s="1"/>
  <c r="X260" i="3"/>
  <c r="W270" i="3"/>
  <c r="V294" i="3"/>
  <c r="Y263" i="3"/>
  <c r="Y289" i="3" s="1"/>
  <c r="Y291" i="3" s="1"/>
  <c r="Y292" i="3" s="1"/>
  <c r="Y196" i="3"/>
  <c r="Y262" i="3"/>
  <c r="Y267" i="3" s="1"/>
  <c r="Y293" i="3" s="1"/>
  <c r="Y259" i="3"/>
  <c r="Y268" i="3" s="1"/>
  <c r="Y275" i="3" s="1"/>
  <c r="AC15" i="4"/>
  <c r="AD29" i="3"/>
  <c r="AC26" i="3"/>
  <c r="AC106" i="3"/>
  <c r="AA88" i="3" l="1"/>
  <c r="Z9" i="3"/>
  <c r="Z283" i="3" s="1"/>
  <c r="AB62" i="4"/>
  <c r="AB65" i="4"/>
  <c r="AC207" i="3"/>
  <c r="AC201" i="3" s="1"/>
  <c r="AC254" i="3"/>
  <c r="Z300" i="3"/>
  <c r="Z42" i="4"/>
  <c r="Z76" i="4" s="1"/>
  <c r="Z263" i="3"/>
  <c r="Z289" i="3" s="1"/>
  <c r="Z291" i="3" s="1"/>
  <c r="Z292" i="3" s="1"/>
  <c r="Z259" i="3"/>
  <c r="Z268" i="3" s="1"/>
  <c r="Z275" i="3" s="1"/>
  <c r="Z196" i="3"/>
  <c r="Z262" i="3"/>
  <c r="Z267" i="3" s="1"/>
  <c r="Z293" i="3" s="1"/>
  <c r="AB81" i="4"/>
  <c r="AA58" i="4"/>
  <c r="AA179" i="3" s="1"/>
  <c r="AA180" i="3" s="1"/>
  <c r="AA195" i="3" s="1"/>
  <c r="AB57" i="4"/>
  <c r="AA85" i="4"/>
  <c r="AD15" i="4"/>
  <c r="AD26" i="3"/>
  <c r="AE29" i="3"/>
  <c r="AD106" i="3"/>
  <c r="W294" i="3"/>
  <c r="X270" i="3"/>
  <c r="U69" i="4"/>
  <c r="U77" i="4" s="1"/>
  <c r="U88" i="4"/>
  <c r="V88" i="4" s="1"/>
  <c r="W88" i="4" s="1"/>
  <c r="AC34" i="4"/>
  <c r="AC61" i="4" s="1"/>
  <c r="AC29" i="4"/>
  <c r="AC39" i="4"/>
  <c r="AC64" i="4" s="1"/>
  <c r="AC73" i="4"/>
  <c r="AA25" i="4"/>
  <c r="Y261" i="3"/>
  <c r="Y260" i="3"/>
  <c r="Y50" i="4" l="1"/>
  <c r="AA9" i="3"/>
  <c r="AA283" i="3" s="1"/>
  <c r="AB88" i="3"/>
  <c r="AC62" i="4"/>
  <c r="AD254" i="3"/>
  <c r="AD207" i="3"/>
  <c r="AD201" i="3" s="1"/>
  <c r="AD34" i="4"/>
  <c r="AD61" i="4" s="1"/>
  <c r="AD29" i="4"/>
  <c r="AD39" i="4"/>
  <c r="AD64" i="4" s="1"/>
  <c r="AD73" i="4"/>
  <c r="AC65" i="4"/>
  <c r="U79" i="4"/>
  <c r="U87" i="4"/>
  <c r="V87" i="4" s="1"/>
  <c r="W87" i="4" s="1"/>
  <c r="AE15" i="4"/>
  <c r="AF29" i="3"/>
  <c r="AE26" i="3"/>
  <c r="AE106" i="3"/>
  <c r="AC57" i="4"/>
  <c r="AB58" i="4"/>
  <c r="AB179" i="3" s="1"/>
  <c r="AB180" i="3" s="1"/>
  <c r="AB195" i="3" s="1"/>
  <c r="AB85" i="4"/>
  <c r="AA300" i="3"/>
  <c r="AA42" i="4"/>
  <c r="AA76" i="4" s="1"/>
  <c r="AC81" i="4"/>
  <c r="Y270" i="3"/>
  <c r="X294" i="3"/>
  <c r="X273" i="3"/>
  <c r="AA263" i="3"/>
  <c r="AA289" i="3" s="1"/>
  <c r="AA291" i="3" s="1"/>
  <c r="AA292" i="3" s="1"/>
  <c r="AA196" i="3"/>
  <c r="AA259" i="3"/>
  <c r="AA268" i="3" s="1"/>
  <c r="AA262" i="3"/>
  <c r="AA267" i="3" s="1"/>
  <c r="AA293" i="3" s="1"/>
  <c r="Z261" i="3"/>
  <c r="Z50" i="4" s="1"/>
  <c r="AB25" i="4"/>
  <c r="Z260" i="3"/>
  <c r="Z69" i="4" l="1"/>
  <c r="Z77" i="4" s="1"/>
  <c r="Z79" i="4" s="1"/>
  <c r="Z80" i="4"/>
  <c r="Y69" i="4"/>
  <c r="Y77" i="4" s="1"/>
  <c r="Y79" i="4" s="1"/>
  <c r="Y80" i="4"/>
  <c r="AB9" i="3"/>
  <c r="AB283" i="3" s="1"/>
  <c r="AC88" i="3"/>
  <c r="AD62" i="4"/>
  <c r="AD65" i="4"/>
  <c r="X52" i="4"/>
  <c r="X275" i="3"/>
  <c r="X276" i="3" s="1"/>
  <c r="Y276" i="3" s="1"/>
  <c r="Z276" i="3" s="1"/>
  <c r="AA261" i="3"/>
  <c r="AC25" i="4"/>
  <c r="AA260" i="3"/>
  <c r="AB259" i="3"/>
  <c r="AB268" i="3" s="1"/>
  <c r="AB275" i="3" s="1"/>
  <c r="AB196" i="3"/>
  <c r="AB263" i="3"/>
  <c r="AB289" i="3" s="1"/>
  <c r="AB291" i="3" s="1"/>
  <c r="AB292" i="3" s="1"/>
  <c r="AB262" i="3"/>
  <c r="AB267" i="3" s="1"/>
  <c r="AB293" i="3" s="1"/>
  <c r="AF15" i="4"/>
  <c r="AG29" i="3"/>
  <c r="AF26" i="3"/>
  <c r="AF106" i="3"/>
  <c r="AD81" i="4"/>
  <c r="AE254" i="3"/>
  <c r="AE207" i="3"/>
  <c r="AE201" i="3" s="1"/>
  <c r="AB300" i="3"/>
  <c r="AB42" i="4"/>
  <c r="AB76" i="4" s="1"/>
  <c r="Y294" i="3"/>
  <c r="Z270" i="3"/>
  <c r="AD57" i="4"/>
  <c r="AC58" i="4"/>
  <c r="AC179" i="3" s="1"/>
  <c r="AC180" i="3" s="1"/>
  <c r="AC195" i="3" s="1"/>
  <c r="AC85" i="4"/>
  <c r="AE34" i="4"/>
  <c r="AE61" i="4" s="1"/>
  <c r="AE29" i="4"/>
  <c r="AE39" i="4"/>
  <c r="AE64" i="4" s="1"/>
  <c r="AE73" i="4"/>
  <c r="AA50" i="4" l="1"/>
  <c r="AA80" i="4" s="1"/>
  <c r="AD88" i="3"/>
  <c r="AC9" i="3"/>
  <c r="AC283" i="3" s="1"/>
  <c r="AE65" i="4"/>
  <c r="AA270" i="3"/>
  <c r="Z294" i="3"/>
  <c r="AF34" i="4"/>
  <c r="AF61" i="4" s="1"/>
  <c r="AF29" i="4"/>
  <c r="AF39" i="4"/>
  <c r="AF64" i="4" s="1"/>
  <c r="AF73" i="4"/>
  <c r="AC263" i="3"/>
  <c r="AC289" i="3" s="1"/>
  <c r="AC291" i="3" s="1"/>
  <c r="AC292" i="3" s="1"/>
  <c r="AC259" i="3"/>
  <c r="AC268" i="3" s="1"/>
  <c r="AC275" i="3" s="1"/>
  <c r="AC196" i="3"/>
  <c r="AC262" i="3"/>
  <c r="AC267" i="3" s="1"/>
  <c r="AC293" i="3" s="1"/>
  <c r="AF254" i="3"/>
  <c r="AF207" i="3"/>
  <c r="AF201" i="3" s="1"/>
  <c r="AE62" i="4"/>
  <c r="AE81" i="4"/>
  <c r="AE57" i="4"/>
  <c r="AD58" i="4"/>
  <c r="AD179" i="3" s="1"/>
  <c r="AD180" i="3" s="1"/>
  <c r="AD195" i="3" s="1"/>
  <c r="AD85" i="4"/>
  <c r="AC300" i="3"/>
  <c r="AC42" i="4"/>
  <c r="AC76" i="4" s="1"/>
  <c r="X69" i="4"/>
  <c r="X77" i="4" s="1"/>
  <c r="X88" i="4"/>
  <c r="Y88" i="4" s="1"/>
  <c r="Z88" i="4" s="1"/>
  <c r="AG15" i="4"/>
  <c r="AH29" i="3"/>
  <c r="AG26" i="3"/>
  <c r="AG106" i="3"/>
  <c r="AB261" i="3"/>
  <c r="AD25" i="4"/>
  <c r="AB260" i="3"/>
  <c r="AB50" i="4" l="1"/>
  <c r="AE88" i="3"/>
  <c r="AD9" i="3"/>
  <c r="AD283" i="3" s="1"/>
  <c r="AF65" i="4"/>
  <c r="AD300" i="3"/>
  <c r="AD42" i="4"/>
  <c r="AD76" i="4" s="1"/>
  <c r="AG34" i="4"/>
  <c r="AG61" i="4" s="1"/>
  <c r="AG29" i="4"/>
  <c r="AG39" i="4"/>
  <c r="AG64" i="4" s="1"/>
  <c r="AG73" i="4"/>
  <c r="AF62" i="4"/>
  <c r="AF81" i="4"/>
  <c r="X79" i="4"/>
  <c r="X87" i="4"/>
  <c r="Y87" i="4" s="1"/>
  <c r="Z87" i="4" s="1"/>
  <c r="AC261" i="3"/>
  <c r="AC50" i="4" s="1"/>
  <c r="AC69" i="4" s="1"/>
  <c r="AC77" i="4" s="1"/>
  <c r="AC79" i="4" s="1"/>
  <c r="AE25" i="4"/>
  <c r="AC260" i="3"/>
  <c r="AA294" i="3"/>
  <c r="AB270" i="3"/>
  <c r="AA273" i="3"/>
  <c r="AD259" i="3"/>
  <c r="AD268" i="3" s="1"/>
  <c r="AD263" i="3"/>
  <c r="AD289" i="3" s="1"/>
  <c r="AD291" i="3" s="1"/>
  <c r="AD292" i="3" s="1"/>
  <c r="AD196" i="3"/>
  <c r="AD262" i="3"/>
  <c r="AD267" i="3" s="1"/>
  <c r="AD293" i="3" s="1"/>
  <c r="AG207" i="3"/>
  <c r="AG201" i="3" s="1"/>
  <c r="AG254" i="3"/>
  <c r="AF57" i="4"/>
  <c r="AE58" i="4"/>
  <c r="AE179" i="3" s="1"/>
  <c r="AE180" i="3" s="1"/>
  <c r="AE195" i="3" s="1"/>
  <c r="AE85" i="4"/>
  <c r="AH15" i="4"/>
  <c r="AI29" i="3"/>
  <c r="AH26" i="3"/>
  <c r="AH106" i="3"/>
  <c r="AC80" i="4" l="1"/>
  <c r="AB69" i="4"/>
  <c r="AB77" i="4" s="1"/>
  <c r="AB79" i="4" s="1"/>
  <c r="AB80" i="4"/>
  <c r="AE9" i="3"/>
  <c r="AE283" i="3" s="1"/>
  <c r="AF88" i="3"/>
  <c r="AG65" i="4"/>
  <c r="AH34" i="4"/>
  <c r="AH61" i="4" s="1"/>
  <c r="AH29" i="4"/>
  <c r="AH39" i="4"/>
  <c r="AH64" i="4" s="1"/>
  <c r="AH73" i="4"/>
  <c r="AF25" i="4"/>
  <c r="AD261" i="3"/>
  <c r="AD260" i="3"/>
  <c r="AC270" i="3"/>
  <c r="AB294" i="3"/>
  <c r="AH254" i="3"/>
  <c r="AH207" i="3"/>
  <c r="AH201" i="3" s="1"/>
  <c r="AG62" i="4"/>
  <c r="AE263" i="3"/>
  <c r="AE289" i="3" s="1"/>
  <c r="AE291" i="3" s="1"/>
  <c r="AE292" i="3" s="1"/>
  <c r="AE259" i="3"/>
  <c r="AE268" i="3" s="1"/>
  <c r="AE275" i="3" s="1"/>
  <c r="AE196" i="3"/>
  <c r="AE262" i="3"/>
  <c r="AE267" i="3" s="1"/>
  <c r="AE293" i="3" s="1"/>
  <c r="AG81" i="4"/>
  <c r="AI15" i="4"/>
  <c r="AJ29" i="3"/>
  <c r="AI26" i="3"/>
  <c r="AI106" i="3"/>
  <c r="AG57" i="4"/>
  <c r="AF58" i="4"/>
  <c r="AF179" i="3" s="1"/>
  <c r="AF180" i="3" s="1"/>
  <c r="AF195" i="3" s="1"/>
  <c r="AF85" i="4"/>
  <c r="AA52" i="4"/>
  <c r="AA275" i="3"/>
  <c r="AA276" i="3" s="1"/>
  <c r="AB276" i="3" s="1"/>
  <c r="AC276" i="3" s="1"/>
  <c r="AE300" i="3"/>
  <c r="AE42" i="4"/>
  <c r="AE76" i="4" s="1"/>
  <c r="AD50" i="4" l="1"/>
  <c r="AD80" i="4" s="1"/>
  <c r="AG88" i="3"/>
  <c r="AF9" i="3"/>
  <c r="AF283" i="3" s="1"/>
  <c r="AH65" i="4"/>
  <c r="AH62" i="4"/>
  <c r="AG25" i="4"/>
  <c r="AE261" i="3"/>
  <c r="AE50" i="4" s="1"/>
  <c r="AE260" i="3"/>
  <c r="AC294" i="3"/>
  <c r="AD270" i="3"/>
  <c r="AA69" i="4"/>
  <c r="AA77" i="4" s="1"/>
  <c r="AA88" i="4"/>
  <c r="AB88" i="4" s="1"/>
  <c r="AC88" i="4" s="1"/>
  <c r="AI254" i="3"/>
  <c r="AI207" i="3"/>
  <c r="AI201" i="3" s="1"/>
  <c r="AF300" i="3"/>
  <c r="AF42" i="4"/>
  <c r="AF76" i="4" s="1"/>
  <c r="AF259" i="3"/>
  <c r="AF268" i="3" s="1"/>
  <c r="AF275" i="3" s="1"/>
  <c r="AF196" i="3"/>
  <c r="AF262" i="3"/>
  <c r="AF267" i="3" s="1"/>
  <c r="AF293" i="3" s="1"/>
  <c r="AF263" i="3"/>
  <c r="AF289" i="3" s="1"/>
  <c r="AF291" i="3" s="1"/>
  <c r="AF292" i="3" s="1"/>
  <c r="AJ15" i="4"/>
  <c r="AK29" i="3"/>
  <c r="AJ26" i="3"/>
  <c r="AJ106" i="3"/>
  <c r="AH57" i="4"/>
  <c r="AG58" i="4"/>
  <c r="AG179" i="3" s="1"/>
  <c r="AG180" i="3" s="1"/>
  <c r="AG195" i="3" s="1"/>
  <c r="AG85" i="4"/>
  <c r="AI34" i="4"/>
  <c r="AI61" i="4" s="1"/>
  <c r="AI29" i="4"/>
  <c r="AI39" i="4"/>
  <c r="AI64" i="4" s="1"/>
  <c r="AI73" i="4"/>
  <c r="AH81" i="4"/>
  <c r="AE69" i="4" l="1"/>
  <c r="AE77" i="4" s="1"/>
  <c r="AE79" i="4" s="1"/>
  <c r="AE80" i="4"/>
  <c r="AG9" i="3"/>
  <c r="AG283" i="3" s="1"/>
  <c r="AH88" i="3"/>
  <c r="AI65" i="4"/>
  <c r="AI62" i="4"/>
  <c r="AK15" i="4"/>
  <c r="AL29" i="3"/>
  <c r="AK26" i="3"/>
  <c r="AK106" i="3"/>
  <c r="AA79" i="4"/>
  <c r="AA87" i="4"/>
  <c r="AB87" i="4" s="1"/>
  <c r="AC87" i="4" s="1"/>
  <c r="AI57" i="4"/>
  <c r="AH58" i="4"/>
  <c r="AH179" i="3" s="1"/>
  <c r="AH180" i="3" s="1"/>
  <c r="AH195" i="3" s="1"/>
  <c r="AH85" i="4"/>
  <c r="AF261" i="3"/>
  <c r="AH25" i="4"/>
  <c r="AF260" i="3"/>
  <c r="AJ34" i="4"/>
  <c r="AJ61" i="4" s="1"/>
  <c r="AJ29" i="4"/>
  <c r="AJ39" i="4"/>
  <c r="AJ64" i="4" s="1"/>
  <c r="AJ73" i="4"/>
  <c r="AE270" i="3"/>
  <c r="AD294" i="3"/>
  <c r="AD273" i="3"/>
  <c r="AG300" i="3"/>
  <c r="AG42" i="4"/>
  <c r="AG76" i="4" s="1"/>
  <c r="AG259" i="3"/>
  <c r="AG268" i="3" s="1"/>
  <c r="AG263" i="3"/>
  <c r="AG289" i="3" s="1"/>
  <c r="AG291" i="3" s="1"/>
  <c r="AG292" i="3" s="1"/>
  <c r="AG196" i="3"/>
  <c r="AG262" i="3"/>
  <c r="AG267" i="3" s="1"/>
  <c r="AG293" i="3" s="1"/>
  <c r="AI81" i="4"/>
  <c r="AJ254" i="3"/>
  <c r="AJ207" i="3"/>
  <c r="AJ201" i="3" s="1"/>
  <c r="AF50" i="4" l="1"/>
  <c r="AI88" i="3"/>
  <c r="AH9" i="3"/>
  <c r="AH283" i="3" s="1"/>
  <c r="AJ62" i="4"/>
  <c r="AJ65" i="4"/>
  <c r="AG261" i="3"/>
  <c r="AG50" i="4" s="1"/>
  <c r="AG80" i="4" s="1"/>
  <c r="AI25" i="4"/>
  <c r="AG260" i="3"/>
  <c r="AF270" i="3"/>
  <c r="AE294" i="3"/>
  <c r="AL15" i="4"/>
  <c r="AM29" i="3"/>
  <c r="AL26" i="3"/>
  <c r="AL106" i="3"/>
  <c r="AH259" i="3"/>
  <c r="AH268" i="3" s="1"/>
  <c r="AH275" i="3" s="1"/>
  <c r="AH196" i="3"/>
  <c r="AH263" i="3"/>
  <c r="AH289" i="3" s="1"/>
  <c r="AH291" i="3" s="1"/>
  <c r="AH292" i="3" s="1"/>
  <c r="AH262" i="3"/>
  <c r="AH267" i="3" s="1"/>
  <c r="AH293" i="3" s="1"/>
  <c r="AK34" i="4"/>
  <c r="AK61" i="4" s="1"/>
  <c r="AK29" i="4"/>
  <c r="AK39" i="4"/>
  <c r="AK64" i="4" s="1"/>
  <c r="AK73" i="4"/>
  <c r="AJ81" i="4"/>
  <c r="AD52" i="4"/>
  <c r="AD275" i="3"/>
  <c r="AD276" i="3" s="1"/>
  <c r="AE276" i="3" s="1"/>
  <c r="AF276" i="3" s="1"/>
  <c r="AH300" i="3"/>
  <c r="AH42" i="4"/>
  <c r="AH76" i="4" s="1"/>
  <c r="AJ57" i="4"/>
  <c r="AI58" i="4"/>
  <c r="AI179" i="3" s="1"/>
  <c r="AI180" i="3" s="1"/>
  <c r="AI195" i="3" s="1"/>
  <c r="AI85" i="4"/>
  <c r="AK207" i="3"/>
  <c r="AK201" i="3" s="1"/>
  <c r="AK254" i="3"/>
  <c r="AF69" i="4" l="1"/>
  <c r="AF77" i="4" s="1"/>
  <c r="AF79" i="4" s="1"/>
  <c r="AF80" i="4"/>
  <c r="AJ88" i="3"/>
  <c r="AI9" i="3"/>
  <c r="AI283" i="3" s="1"/>
  <c r="AK65" i="4"/>
  <c r="AK62" i="4"/>
  <c r="AK57" i="4"/>
  <c r="AJ58" i="4"/>
  <c r="AJ179" i="3" s="1"/>
  <c r="AJ180" i="3" s="1"/>
  <c r="AJ195" i="3" s="1"/>
  <c r="AJ85" i="4"/>
  <c r="AH261" i="3"/>
  <c r="AH50" i="4" s="1"/>
  <c r="AJ25" i="4"/>
  <c r="AH260" i="3"/>
  <c r="AI300" i="3"/>
  <c r="AI42" i="4"/>
  <c r="AI76" i="4" s="1"/>
  <c r="AL254" i="3"/>
  <c r="AL207" i="3"/>
  <c r="AL201" i="3" s="1"/>
  <c r="AN29" i="3"/>
  <c r="AM26" i="3"/>
  <c r="AM15" i="4"/>
  <c r="AM106" i="3"/>
  <c r="AD69" i="4"/>
  <c r="AD77" i="4" s="1"/>
  <c r="AD88" i="4"/>
  <c r="AE88" i="4" s="1"/>
  <c r="AF88" i="4" s="1"/>
  <c r="AK81" i="4"/>
  <c r="AL39" i="4"/>
  <c r="AL64" i="4" s="1"/>
  <c r="AL29" i="4"/>
  <c r="AL34" i="4"/>
  <c r="AL61" i="4" s="1"/>
  <c r="AL73" i="4"/>
  <c r="AI263" i="3"/>
  <c r="AI289" i="3" s="1"/>
  <c r="AI291" i="3" s="1"/>
  <c r="AI292" i="3" s="1"/>
  <c r="AI196" i="3"/>
  <c r="AI259" i="3"/>
  <c r="AI268" i="3" s="1"/>
  <c r="AI275" i="3" s="1"/>
  <c r="AI262" i="3"/>
  <c r="AI267" i="3" s="1"/>
  <c r="AI293" i="3" s="1"/>
  <c r="AG270" i="3"/>
  <c r="AF294" i="3"/>
  <c r="AH69" i="4" l="1"/>
  <c r="AH77" i="4" s="1"/>
  <c r="AH79" i="4" s="1"/>
  <c r="AH80" i="4"/>
  <c r="AJ9" i="3"/>
  <c r="AJ283" i="3" s="1"/>
  <c r="AK88" i="3"/>
  <c r="AL57" i="4"/>
  <c r="AL58" i="4" s="1"/>
  <c r="AL65" i="4"/>
  <c r="AN15" i="4"/>
  <c r="AO29" i="3"/>
  <c r="AN26" i="3"/>
  <c r="AN106" i="3"/>
  <c r="AM254" i="3"/>
  <c r="AM207" i="3"/>
  <c r="AM201" i="3" s="1"/>
  <c r="AJ259" i="3"/>
  <c r="AJ268" i="3" s="1"/>
  <c r="AJ196" i="3"/>
  <c r="AJ263" i="3"/>
  <c r="AJ289" i="3" s="1"/>
  <c r="AJ291" i="3" s="1"/>
  <c r="AJ292" i="3" s="1"/>
  <c r="AJ262" i="3"/>
  <c r="AJ267" i="3" s="1"/>
  <c r="AJ293" i="3" s="1"/>
  <c r="AM34" i="4"/>
  <c r="AM61" i="4" s="1"/>
  <c r="AM29" i="4"/>
  <c r="AM39" i="4"/>
  <c r="AM64" i="4" s="1"/>
  <c r="AM73" i="4"/>
  <c r="AK58" i="4"/>
  <c r="AK179" i="3" s="1"/>
  <c r="AK180" i="3" s="1"/>
  <c r="AK195" i="3" s="1"/>
  <c r="AK85" i="4"/>
  <c r="AG294" i="3"/>
  <c r="AH270" i="3"/>
  <c r="AG273" i="3"/>
  <c r="AD79" i="4"/>
  <c r="AD87" i="4"/>
  <c r="AE87" i="4" s="1"/>
  <c r="AF87" i="4" s="1"/>
  <c r="AJ300" i="3"/>
  <c r="AJ42" i="4"/>
  <c r="AJ76" i="4" s="1"/>
  <c r="AL62" i="4"/>
  <c r="AL85" i="4"/>
  <c r="AI261" i="3"/>
  <c r="AK25" i="4"/>
  <c r="AI260" i="3"/>
  <c r="AL81" i="4"/>
  <c r="AI50" i="4" l="1"/>
  <c r="AK9" i="3"/>
  <c r="AK283" i="3" s="1"/>
  <c r="AL88" i="3"/>
  <c r="AM57" i="4"/>
  <c r="AL179" i="3"/>
  <c r="AL180" i="3" s="1"/>
  <c r="AL195" i="3" s="1"/>
  <c r="AL259" i="3" s="1"/>
  <c r="AL268" i="3" s="1"/>
  <c r="AL275" i="3" s="1"/>
  <c r="AM58" i="4"/>
  <c r="AM65" i="4"/>
  <c r="AL25" i="4"/>
  <c r="AJ261" i="3"/>
  <c r="AJ260" i="3"/>
  <c r="AG52" i="4"/>
  <c r="AG275" i="3"/>
  <c r="AG276" i="3" s="1"/>
  <c r="AH276" i="3" s="1"/>
  <c r="AI276" i="3" s="1"/>
  <c r="AK259" i="3"/>
  <c r="AK268" i="3" s="1"/>
  <c r="AK275" i="3" s="1"/>
  <c r="AK263" i="3"/>
  <c r="AK289" i="3" s="1"/>
  <c r="AK291" i="3" s="1"/>
  <c r="AK292" i="3" s="1"/>
  <c r="AK196" i="3"/>
  <c r="AK262" i="3"/>
  <c r="AK267" i="3" s="1"/>
  <c r="AK293" i="3" s="1"/>
  <c r="AN254" i="3"/>
  <c r="AN207" i="3"/>
  <c r="AN201" i="3" s="1"/>
  <c r="AI270" i="3"/>
  <c r="AH294" i="3"/>
  <c r="AM81" i="4"/>
  <c r="AN39" i="4"/>
  <c r="AN64" i="4" s="1"/>
  <c r="AN29" i="4"/>
  <c r="AN57" i="4" s="1"/>
  <c r="AN34" i="4"/>
  <c r="AN61" i="4" s="1"/>
  <c r="AN73" i="4"/>
  <c r="AK300" i="3"/>
  <c r="AK42" i="4"/>
  <c r="AK76" i="4" s="1"/>
  <c r="AM62" i="4"/>
  <c r="AM85" i="4"/>
  <c r="AO15" i="4"/>
  <c r="AP29" i="3"/>
  <c r="AO26" i="3"/>
  <c r="AO106" i="3"/>
  <c r="AI69" i="4" l="1"/>
  <c r="AI77" i="4" s="1"/>
  <c r="AI79" i="4" s="1"/>
  <c r="AI80" i="4"/>
  <c r="AJ50" i="4"/>
  <c r="AJ80" i="4" s="1"/>
  <c r="AL9" i="3"/>
  <c r="AL283" i="3" s="1"/>
  <c r="AM88" i="3"/>
  <c r="AL263" i="3"/>
  <c r="AL289" i="3" s="1"/>
  <c r="AL291" i="3" s="1"/>
  <c r="AL292" i="3" s="1"/>
  <c r="AL196" i="3"/>
  <c r="AL260" i="3" s="1"/>
  <c r="AM179" i="3"/>
  <c r="AM180" i="3" s="1"/>
  <c r="AM195" i="3" s="1"/>
  <c r="AM259" i="3" s="1"/>
  <c r="AM268" i="3" s="1"/>
  <c r="AL262" i="3"/>
  <c r="AL267" i="3" s="1"/>
  <c r="AL293" i="3" s="1"/>
  <c r="AN58" i="4"/>
  <c r="AN65" i="4"/>
  <c r="AN62" i="4"/>
  <c r="AN85" i="4"/>
  <c r="AO207" i="3"/>
  <c r="AO201" i="3" s="1"/>
  <c r="AO254" i="3"/>
  <c r="AO29" i="4"/>
  <c r="AO57" i="4" s="1"/>
  <c r="AO34" i="4"/>
  <c r="AO61" i="4" s="1"/>
  <c r="AO39" i="4"/>
  <c r="AO64" i="4" s="1"/>
  <c r="AO73" i="4"/>
  <c r="AN81" i="4"/>
  <c r="AP15" i="4"/>
  <c r="AP26" i="3"/>
  <c r="AP106" i="3"/>
  <c r="AJ270" i="3"/>
  <c r="AI294" i="3"/>
  <c r="AM25" i="4"/>
  <c r="AK261" i="3"/>
  <c r="AK260" i="3"/>
  <c r="AG69" i="4"/>
  <c r="AG77" i="4" s="1"/>
  <c r="AG88" i="4"/>
  <c r="AH88" i="4" s="1"/>
  <c r="AI88" i="4" s="1"/>
  <c r="AL300" i="3"/>
  <c r="AL42" i="4"/>
  <c r="AL76" i="4" s="1"/>
  <c r="AK50" i="4" l="1"/>
  <c r="AN88" i="3"/>
  <c r="AM9" i="3"/>
  <c r="AM283" i="3" s="1"/>
  <c r="AL261" i="3"/>
  <c r="AL50" i="4" s="1"/>
  <c r="AM263" i="3"/>
  <c r="AM289" i="3" s="1"/>
  <c r="AM291" i="3" s="1"/>
  <c r="AM292" i="3" s="1"/>
  <c r="AN25" i="4"/>
  <c r="AN42" i="4" s="1"/>
  <c r="AN76" i="4" s="1"/>
  <c r="AM196" i="3"/>
  <c r="AO25" i="4" s="1"/>
  <c r="AO42" i="4" s="1"/>
  <c r="AO76" i="4" s="1"/>
  <c r="AM262" i="3"/>
  <c r="AM267" i="3" s="1"/>
  <c r="AM293" i="3" s="1"/>
  <c r="AO58" i="4"/>
  <c r="AN179" i="3"/>
  <c r="AN180" i="3" s="1"/>
  <c r="AN195" i="3" s="1"/>
  <c r="AN259" i="3" s="1"/>
  <c r="AN268" i="3" s="1"/>
  <c r="AN275" i="3" s="1"/>
  <c r="AO65" i="4"/>
  <c r="AK270" i="3"/>
  <c r="AJ273" i="3"/>
  <c r="AJ294" i="3"/>
  <c r="AO81" i="4"/>
  <c r="AM300" i="3"/>
  <c r="AM42" i="4"/>
  <c r="AM76" i="4" s="1"/>
  <c r="F35" i="6"/>
  <c r="G30" i="6"/>
  <c r="M32" i="7" s="1"/>
  <c r="F30" i="6"/>
  <c r="L32" i="7" s="1"/>
  <c r="F29" i="6"/>
  <c r="F31" i="6"/>
  <c r="F25" i="6"/>
  <c r="G34" i="6"/>
  <c r="M36" i="7" s="1"/>
  <c r="G25" i="6"/>
  <c r="F34" i="6"/>
  <c r="L36" i="7" s="1"/>
  <c r="J33" i="6"/>
  <c r="I34" i="6"/>
  <c r="O36" i="7" s="1"/>
  <c r="G35" i="6"/>
  <c r="H32" i="6"/>
  <c r="N34" i="7" s="1"/>
  <c r="H25" i="6"/>
  <c r="G33" i="6"/>
  <c r="M35" i="7" s="1"/>
  <c r="G23" i="6"/>
  <c r="I25" i="6"/>
  <c r="F23" i="6"/>
  <c r="G31" i="6"/>
  <c r="I28" i="6"/>
  <c r="H33" i="6"/>
  <c r="N35" i="7" s="1"/>
  <c r="H30" i="6"/>
  <c r="N32" i="7" s="1"/>
  <c r="J25" i="6"/>
  <c r="J39" i="6" s="1"/>
  <c r="G29" i="6"/>
  <c r="F33" i="6"/>
  <c r="L35" i="7" s="1"/>
  <c r="H28" i="6"/>
  <c r="H29" i="6"/>
  <c r="H31" i="6"/>
  <c r="J31" i="6"/>
  <c r="J28" i="6"/>
  <c r="I31" i="6"/>
  <c r="G28" i="6"/>
  <c r="H35" i="6"/>
  <c r="H23" i="6"/>
  <c r="I30" i="6"/>
  <c r="O32" i="7" s="1"/>
  <c r="I33" i="6"/>
  <c r="O35" i="7" s="1"/>
  <c r="I35" i="6"/>
  <c r="J32" i="6"/>
  <c r="H34" i="6"/>
  <c r="N36" i="7" s="1"/>
  <c r="F28" i="6"/>
  <c r="F32" i="6"/>
  <c r="L34" i="7" s="1"/>
  <c r="J34" i="6"/>
  <c r="I23" i="6"/>
  <c r="J29" i="6"/>
  <c r="J30" i="6"/>
  <c r="I29" i="6"/>
  <c r="AO62" i="4"/>
  <c r="AO85" i="4"/>
  <c r="AP254" i="3"/>
  <c r="AP207" i="3"/>
  <c r="AP201" i="3" s="1"/>
  <c r="AG79" i="4"/>
  <c r="AG87" i="4"/>
  <c r="AH87" i="4" s="1"/>
  <c r="AI87" i="4" s="1"/>
  <c r="AP39" i="4"/>
  <c r="AP64" i="4" s="1"/>
  <c r="AP65" i="4" s="1"/>
  <c r="AP29" i="4"/>
  <c r="AP57" i="4" s="1"/>
  <c r="AP58" i="4" s="1"/>
  <c r="AP34" i="4"/>
  <c r="AP61" i="4" s="1"/>
  <c r="AP73" i="4"/>
  <c r="AL69" i="4" l="1"/>
  <c r="AL77" i="4" s="1"/>
  <c r="AL79" i="4" s="1"/>
  <c r="AL80" i="4"/>
  <c r="AK69" i="4"/>
  <c r="AK77" i="4" s="1"/>
  <c r="AK79" i="4" s="1"/>
  <c r="AK80" i="4"/>
  <c r="AN9" i="3"/>
  <c r="AN283" i="3" s="1"/>
  <c r="AO88" i="3"/>
  <c r="AN263" i="3"/>
  <c r="AN289" i="3" s="1"/>
  <c r="AN291" i="3" s="1"/>
  <c r="AN292" i="3" s="1"/>
  <c r="AO179" i="3"/>
  <c r="AO180" i="3" s="1"/>
  <c r="AO195" i="3" s="1"/>
  <c r="AO259" i="3" s="1"/>
  <c r="AO268" i="3" s="1"/>
  <c r="AO275" i="3" s="1"/>
  <c r="AM261" i="3"/>
  <c r="AN300" i="3"/>
  <c r="AM260" i="3"/>
  <c r="AN196" i="3"/>
  <c r="AN261" i="3" s="1"/>
  <c r="AN262" i="3"/>
  <c r="AN267" i="3" s="1"/>
  <c r="AN293" i="3" s="1"/>
  <c r="AP62" i="4"/>
  <c r="AP179" i="3" s="1"/>
  <c r="AP180" i="3" s="1"/>
  <c r="AP85" i="4"/>
  <c r="J42" i="6"/>
  <c r="J44" i="6" s="1"/>
  <c r="J55" i="6"/>
  <c r="H37" i="6"/>
  <c r="N38" i="7" s="1"/>
  <c r="N30" i="7"/>
  <c r="H55" i="6"/>
  <c r="N27" i="7"/>
  <c r="L27" i="7"/>
  <c r="I56" i="6"/>
  <c r="O31" i="7"/>
  <c r="G57" i="6"/>
  <c r="M33" i="7"/>
  <c r="F37" i="6"/>
  <c r="L38" i="7" s="1"/>
  <c r="F55" i="6"/>
  <c r="L30" i="7"/>
  <c r="O27" i="7"/>
  <c r="L33" i="7"/>
  <c r="F57" i="6"/>
  <c r="S30" i="6"/>
  <c r="S28" i="6"/>
  <c r="S29" i="6"/>
  <c r="N31" i="7"/>
  <c r="H56" i="6"/>
  <c r="AL270" i="3"/>
  <c r="AK294" i="3"/>
  <c r="AO300" i="3"/>
  <c r="AP81" i="4"/>
  <c r="J56" i="6"/>
  <c r="G55" i="6"/>
  <c r="M30" i="7"/>
  <c r="I57" i="6"/>
  <c r="O33" i="7"/>
  <c r="N33" i="7"/>
  <c r="H57" i="6"/>
  <c r="G56" i="6"/>
  <c r="M31" i="7"/>
  <c r="O30" i="7"/>
  <c r="I55" i="6"/>
  <c r="M27" i="7"/>
  <c r="L31" i="7"/>
  <c r="F56" i="6"/>
  <c r="AJ52" i="4"/>
  <c r="AJ275" i="3"/>
  <c r="AJ276" i="3" s="1"/>
  <c r="AK276" i="3" s="1"/>
  <c r="AL276" i="3" s="1"/>
  <c r="AN50" i="4" l="1"/>
  <c r="AN69" i="4" s="1"/>
  <c r="AN77" i="4" s="1"/>
  <c r="AN79" i="4" s="1"/>
  <c r="AM50" i="4"/>
  <c r="AM80" i="4" s="1"/>
  <c r="AP88" i="3"/>
  <c r="AP9" i="3" s="1"/>
  <c r="AO9" i="3"/>
  <c r="AO283" i="3" s="1"/>
  <c r="AO262" i="3"/>
  <c r="AO267" i="3" s="1"/>
  <c r="AO293" i="3" s="1"/>
  <c r="AO196" i="3"/>
  <c r="AO261" i="3" s="1"/>
  <c r="AO263" i="3"/>
  <c r="AO289" i="3" s="1"/>
  <c r="AO291" i="3" s="1"/>
  <c r="AO292" i="3" s="1"/>
  <c r="AP25" i="4"/>
  <c r="AP42" i="4" s="1"/>
  <c r="AP76" i="4" s="1"/>
  <c r="AN260" i="3"/>
  <c r="H39" i="6"/>
  <c r="N40" i="7" s="1"/>
  <c r="AJ69" i="4"/>
  <c r="AJ77" i="4" s="1"/>
  <c r="AJ88" i="4"/>
  <c r="AK88" i="4" s="1"/>
  <c r="AL88" i="4" s="1"/>
  <c r="AM270" i="3"/>
  <c r="AL294" i="3"/>
  <c r="P53" i="6"/>
  <c r="P28" i="6"/>
  <c r="P44" i="6" s="1"/>
  <c r="P51" i="6"/>
  <c r="O28" i="6"/>
  <c r="O44" i="6" s="1"/>
  <c r="O51" i="6"/>
  <c r="O53" i="6"/>
  <c r="Q53" i="6"/>
  <c r="Q51" i="6"/>
  <c r="Q28" i="6"/>
  <c r="Q44" i="6" s="1"/>
  <c r="F39" i="6"/>
  <c r="AP195" i="3"/>
  <c r="G32" i="6"/>
  <c r="I32" i="6"/>
  <c r="AN80" i="4" l="1"/>
  <c r="AO50" i="4"/>
  <c r="F21" i="7"/>
  <c r="AP283" i="3"/>
  <c r="AO260" i="3"/>
  <c r="AP300" i="3"/>
  <c r="H51" i="6"/>
  <c r="AJ79" i="4"/>
  <c r="AJ87" i="4"/>
  <c r="AK87" i="4" s="1"/>
  <c r="AL87" i="4" s="1"/>
  <c r="M34" i="7"/>
  <c r="G37" i="6"/>
  <c r="AP263" i="3"/>
  <c r="AP289" i="3" s="1"/>
  <c r="AP291" i="3" s="1"/>
  <c r="AP292" i="3" s="1"/>
  <c r="G296" i="3" s="1"/>
  <c r="AP259" i="3"/>
  <c r="AP268" i="3" s="1"/>
  <c r="AP196" i="3"/>
  <c r="AP262" i="3"/>
  <c r="AP267" i="3" s="1"/>
  <c r="AP293" i="3" s="1"/>
  <c r="G40" i="6"/>
  <c r="M41" i="7" s="1"/>
  <c r="L40" i="7"/>
  <c r="F42" i="6"/>
  <c r="L42" i="7" s="1"/>
  <c r="F51" i="6"/>
  <c r="O34" i="7"/>
  <c r="I37" i="6"/>
  <c r="AN270" i="3"/>
  <c r="AM294" i="3"/>
  <c r="AM273" i="3"/>
  <c r="AO69" i="4" l="1"/>
  <c r="AO77" i="4" s="1"/>
  <c r="AO79" i="4" s="1"/>
  <c r="AO80" i="4"/>
  <c r="AM52" i="4"/>
  <c r="AM275" i="3"/>
  <c r="AM276" i="3" s="1"/>
  <c r="AN276" i="3" s="1"/>
  <c r="AO276" i="3" s="1"/>
  <c r="O38" i="7"/>
  <c r="I39" i="6"/>
  <c r="F44" i="6"/>
  <c r="AP261" i="3"/>
  <c r="AP50" i="4" s="1"/>
  <c r="AP80" i="4" s="1"/>
  <c r="AP260" i="3"/>
  <c r="M38" i="7"/>
  <c r="G39" i="6"/>
  <c r="AO270" i="3"/>
  <c r="AN294" i="3"/>
  <c r="AP270" i="3" l="1"/>
  <c r="AO294" i="3"/>
  <c r="I51" i="6"/>
  <c r="O40" i="7"/>
  <c r="O69" i="6"/>
  <c r="O68" i="6"/>
  <c r="L44" i="7"/>
  <c r="F52" i="6"/>
  <c r="O54" i="6"/>
  <c r="O57" i="6" s="1"/>
  <c r="G42" i="6"/>
  <c r="M42" i="7" s="1"/>
  <c r="G51" i="6"/>
  <c r="M40" i="7"/>
  <c r="H40" i="6"/>
  <c r="AM69" i="4"/>
  <c r="AM77" i="4" s="1"/>
  <c r="AM88" i="4"/>
  <c r="AN88" i="4" s="1"/>
  <c r="AO88" i="4" s="1"/>
  <c r="O67" i="6" l="1"/>
  <c r="G44" i="6"/>
  <c r="P68" i="6" s="1"/>
  <c r="P55" i="6"/>
  <c r="O61" i="6"/>
  <c r="AM79" i="4"/>
  <c r="AM87" i="4"/>
  <c r="AN87" i="4" s="1"/>
  <c r="AO87" i="4" s="1"/>
  <c r="N41" i="7"/>
  <c r="I40" i="6"/>
  <c r="H42" i="6"/>
  <c r="AP273" i="3"/>
  <c r="AP294" i="3"/>
  <c r="G297" i="3" s="1"/>
  <c r="G298" i="3" s="1"/>
  <c r="G18" i="5" s="1"/>
  <c r="G52" i="6" l="1"/>
  <c r="M44" i="7"/>
  <c r="P54" i="6"/>
  <c r="P67" i="6" s="1"/>
  <c r="P69" i="6"/>
  <c r="AP52" i="4"/>
  <c r="AP275" i="3"/>
  <c r="AP276" i="3" s="1"/>
  <c r="N42" i="7"/>
  <c r="H44" i="6"/>
  <c r="G32" i="5"/>
  <c r="H54" i="7" s="1"/>
  <c r="O41" i="7"/>
  <c r="I42" i="6"/>
  <c r="Q55" i="6" l="1"/>
  <c r="P57" i="6"/>
  <c r="P61" i="6"/>
  <c r="AP69" i="4"/>
  <c r="AP77" i="4" s="1"/>
  <c r="AP88" i="4"/>
  <c r="O42" i="7"/>
  <c r="I44" i="6"/>
  <c r="Q68" i="6"/>
  <c r="Q69" i="6"/>
  <c r="Q54" i="6"/>
  <c r="N44" i="7"/>
  <c r="H52" i="6"/>
  <c r="Q57" i="6" l="1"/>
  <c r="Q67" i="6"/>
  <c r="G95" i="4"/>
  <c r="G94" i="4"/>
  <c r="G31" i="5" s="1"/>
  <c r="H53" i="7" s="1"/>
  <c r="O44" i="7"/>
  <c r="I52" i="6"/>
  <c r="AP79" i="4"/>
  <c r="AP87" i="4"/>
  <c r="G92" i="4" l="1"/>
  <c r="G19" i="5" s="1"/>
  <c r="G93" i="4"/>
  <c r="C19" i="5" l="1"/>
  <c r="G21" i="5"/>
  <c r="H36" i="5" l="1"/>
  <c r="H32" i="5"/>
  <c r="C21" i="5"/>
  <c r="G29" i="5"/>
  <c r="G33" i="5" l="1"/>
  <c r="H55" i="7" s="1"/>
  <c r="H56" i="7" s="1"/>
  <c r="G38" i="5"/>
  <c r="I32" i="5"/>
  <c r="C62" i="7" s="1"/>
  <c r="H62" i="7"/>
  <c r="H64" i="7" s="1"/>
  <c r="J29" i="5"/>
  <c r="H38" i="5"/>
  <c r="H66" i="7"/>
  <c r="I36" i="5"/>
</calcChain>
</file>

<file path=xl/sharedStrings.xml><?xml version="1.0" encoding="utf-8"?>
<sst xmlns="http://schemas.openxmlformats.org/spreadsheetml/2006/main" count="533" uniqueCount="403">
  <si>
    <t>Umsatz pro Monat</t>
  </si>
  <si>
    <t>Tagesumsatz</t>
  </si>
  <si>
    <t>Anzahl Arbeitstage</t>
  </si>
  <si>
    <t>Kosten pro Monat</t>
  </si>
  <si>
    <t>Herstellungsmenge</t>
  </si>
  <si>
    <t>Herstellungskosten (inkl. Vorleistung)</t>
  </si>
  <si>
    <t>Verkaufspreis pro Stk.</t>
  </si>
  <si>
    <t>Personalnebenkosten</t>
  </si>
  <si>
    <t>Miete</t>
  </si>
  <si>
    <t>Werbung</t>
  </si>
  <si>
    <t>Reisen</t>
  </si>
  <si>
    <t>Finanzen</t>
  </si>
  <si>
    <t>Versicherungen</t>
  </si>
  <si>
    <t>Zinsaufwand</t>
  </si>
  <si>
    <t>Miete, Büro, Fahrzeuge</t>
  </si>
  <si>
    <t>Weitere Kosten</t>
  </si>
  <si>
    <t>Vertriebskosten</t>
  </si>
  <si>
    <t>Posten A</t>
  </si>
  <si>
    <t>Posten B</t>
  </si>
  <si>
    <t>Posten C</t>
  </si>
  <si>
    <t>Posten D</t>
  </si>
  <si>
    <t>Haushalt</t>
  </si>
  <si>
    <t>Wohnnebenkosten</t>
  </si>
  <si>
    <t>Lebensmittel</t>
  </si>
  <si>
    <t>Telekommunikation</t>
  </si>
  <si>
    <t>Weitere Ausgaben</t>
  </si>
  <si>
    <t>Kleider</t>
  </si>
  <si>
    <t>Fahrzeuge</t>
  </si>
  <si>
    <t>Freizeit (Kino, Geschenke etc.)</t>
  </si>
  <si>
    <t>Urlaub</t>
  </si>
  <si>
    <t>Darlehenszins (privat)</t>
  </si>
  <si>
    <t>Tilgung Darlehen (privat)</t>
  </si>
  <si>
    <t>Steuern</t>
  </si>
  <si>
    <t>Krankenversicherung</t>
  </si>
  <si>
    <t>Unfallversicherung</t>
  </si>
  <si>
    <t>Haftpflichtversicherung</t>
  </si>
  <si>
    <t>Hausrat</t>
  </si>
  <si>
    <t>Rechtsschutz</t>
  </si>
  <si>
    <t>Gewinn/Verlust</t>
  </si>
  <si>
    <t>Abschreibungen</t>
  </si>
  <si>
    <t>AfA Tabelle</t>
  </si>
  <si>
    <t>Kontostand</t>
  </si>
  <si>
    <t>Total Kosten</t>
  </si>
  <si>
    <t>Liquiditätsplan</t>
  </si>
  <si>
    <t>Puffer</t>
  </si>
  <si>
    <t>Kapitalbedarf</t>
  </si>
  <si>
    <t>Betrag</t>
  </si>
  <si>
    <t>Kommentar</t>
  </si>
  <si>
    <t>Kosten</t>
  </si>
  <si>
    <t>Administrative Kosten</t>
  </si>
  <si>
    <t>Anmeldegebühr Patent</t>
  </si>
  <si>
    <t>Anmeldegebühr Marke</t>
  </si>
  <si>
    <t>Produktspezifische Kosten</t>
  </si>
  <si>
    <t>Produktentwicklung</t>
  </si>
  <si>
    <t>Design</t>
  </si>
  <si>
    <t>Herstellung (Material)</t>
  </si>
  <si>
    <t>Lager</t>
  </si>
  <si>
    <t>Marketingkosten</t>
  </si>
  <si>
    <t>Werbematerial</t>
  </si>
  <si>
    <t>Homepage</t>
  </si>
  <si>
    <t>Telefon/Fax/AB</t>
  </si>
  <si>
    <t>PC</t>
  </si>
  <si>
    <t>Drucker</t>
  </si>
  <si>
    <t>Geschäftsausstattung</t>
  </si>
  <si>
    <t>Weitere Fahrzeuge / Geräte</t>
  </si>
  <si>
    <t>Kasse, EC Geräte etc.</t>
  </si>
  <si>
    <t>Personalvermittlungsgebühr</t>
  </si>
  <si>
    <t>Immobilienmakler</t>
  </si>
  <si>
    <t>Unternehmenssoftware</t>
  </si>
  <si>
    <t>Finanzierung</t>
  </si>
  <si>
    <t>Kapitalbedarf &amp; Finanzierung</t>
  </si>
  <si>
    <t>Gründercoaching</t>
  </si>
  <si>
    <t>Gewinn- und Verlustrechnung (GuV)</t>
  </si>
  <si>
    <t>Absatzmenge pro Monat</t>
  </si>
  <si>
    <t>Produkt B</t>
  </si>
  <si>
    <t>Produkt A</t>
  </si>
  <si>
    <t>Produkt C</t>
  </si>
  <si>
    <t>Produkt D</t>
  </si>
  <si>
    <t>Produkt E</t>
  </si>
  <si>
    <t>Produkt F</t>
  </si>
  <si>
    <t xml:space="preserve">A.) Wenn Ihr Unternehmen eine Kapitalgesellschaft ist, so bezahlen Sie sich einen Unternehmerlohn. Tragen Sie diesen bitte in die nachfolgende Tabelle ein. </t>
  </si>
  <si>
    <t xml:space="preserve">Das Ergebnis wird automatisch ermittelt und zeigt Ihnen die Entwicklung der monatlichen Gewinne/Verluste auf. </t>
  </si>
  <si>
    <t>Rentabilität</t>
  </si>
  <si>
    <t>Umsatz</t>
  </si>
  <si>
    <t>Anzahl Monate</t>
  </si>
  <si>
    <t>Material</t>
  </si>
  <si>
    <t>Personal</t>
  </si>
  <si>
    <t>Weitere</t>
  </si>
  <si>
    <t>Gewinn / Verlust vor Steuer</t>
  </si>
  <si>
    <t>Gewinn nach Steuern</t>
  </si>
  <si>
    <t>(wenn negativ: Betrag muss finanziert werden)</t>
  </si>
  <si>
    <t>Marge</t>
  </si>
  <si>
    <t>Gewinnmarge vor Steuern</t>
  </si>
  <si>
    <t>Gewinnmarge nach Steuern</t>
  </si>
  <si>
    <t>Gewinnmarge</t>
  </si>
  <si>
    <t>Kostenstruktur</t>
  </si>
  <si>
    <t>Material % vom Umsatz</t>
  </si>
  <si>
    <t>Personal % vom Umsatz</t>
  </si>
  <si>
    <t>Werbung % vom Umsatz</t>
  </si>
  <si>
    <t>Gründungskosten</t>
  </si>
  <si>
    <t>Telefonkosten</t>
  </si>
  <si>
    <t>Büromaterial</t>
  </si>
  <si>
    <t>Nebenkosten</t>
  </si>
  <si>
    <t>Bruttolöhne (für Ihre Mitarbeiter)</t>
  </si>
  <si>
    <t>Eigene Mittel</t>
  </si>
  <si>
    <t>Gesamtumsatz</t>
  </si>
  <si>
    <t>Rabatt</t>
  </si>
  <si>
    <t>Materialkosten - Produkt A</t>
  </si>
  <si>
    <t>Materialkosten - Produkt B</t>
  </si>
  <si>
    <t>Materialkosten - Produkt C</t>
  </si>
  <si>
    <t>Materialkosten - Produkt D</t>
  </si>
  <si>
    <t>Materialkosten - Produkt E</t>
  </si>
  <si>
    <t>Materialkosten - Produkt F</t>
  </si>
  <si>
    <t>Monat (min. 0 Monat, max. 2 Monate)</t>
  </si>
  <si>
    <t>Eigene finanzielle Mittel</t>
  </si>
  <si>
    <t>Quelle</t>
  </si>
  <si>
    <t>Eigenkapital</t>
  </si>
  <si>
    <t>Fremdkapital</t>
  </si>
  <si>
    <t>Total</t>
  </si>
  <si>
    <t>Subtotal</t>
  </si>
  <si>
    <t>Materialkosten pro. Stk.</t>
  </si>
  <si>
    <t>Verlustvortrag</t>
  </si>
  <si>
    <t>Anwalts- / Notarkosten</t>
  </si>
  <si>
    <t>Sonstige</t>
  </si>
  <si>
    <t>Businessplan Kosten</t>
  </si>
  <si>
    <t>Marktanalyse</t>
  </si>
  <si>
    <t>Produktion</t>
  </si>
  <si>
    <t>Maschinen</t>
  </si>
  <si>
    <t>Büroeinrichtung</t>
  </si>
  <si>
    <t>Makler/Personalvermittlung</t>
  </si>
  <si>
    <t>Zins</t>
  </si>
  <si>
    <t>Zinssatz</t>
  </si>
  <si>
    <t>Tilgung / Rückzahlung</t>
  </si>
  <si>
    <t>Darlehen &amp; Kredite</t>
  </si>
  <si>
    <t>Darlehenshöhe</t>
  </si>
  <si>
    <t>Darlehenshöhe nach Tilgung</t>
  </si>
  <si>
    <t>Kontogutschriften</t>
  </si>
  <si>
    <t>Weitere Investoren</t>
  </si>
  <si>
    <t>Kontobelastungen</t>
  </si>
  <si>
    <t>Auszahlung Datum</t>
  </si>
  <si>
    <t>Umsatzsteuer</t>
  </si>
  <si>
    <t>Gründungsinvestitionen</t>
  </si>
  <si>
    <t>Investitionen &amp; Abschreibungen</t>
  </si>
  <si>
    <t>Total Gutschriften</t>
  </si>
  <si>
    <t>Total Belastungen</t>
  </si>
  <si>
    <t>Netto pro Monat</t>
  </si>
  <si>
    <t>Kapital bei der Unternehmensgründung</t>
  </si>
  <si>
    <t>Niedrigster Kontostand</t>
  </si>
  <si>
    <t>Bereits finanziert</t>
  </si>
  <si>
    <t>Investoren</t>
  </si>
  <si>
    <t>Einnahmen - Ausgaben durch operative Tätigkeit</t>
  </si>
  <si>
    <t>Total Kapitalbedarf</t>
  </si>
  <si>
    <t>Bilanz</t>
  </si>
  <si>
    <t>Investitionen</t>
  </si>
  <si>
    <t>Vorräte</t>
  </si>
  <si>
    <t>Einrichtung</t>
  </si>
  <si>
    <t>Aktivierte Gründungskosten</t>
  </si>
  <si>
    <t>Forderungen gegenüber Kunden</t>
  </si>
  <si>
    <t>Immobilien</t>
  </si>
  <si>
    <t>Weitere Aktiva</t>
  </si>
  <si>
    <t>Forderungen von Lieferanten</t>
  </si>
  <si>
    <t>Rückstellungen</t>
  </si>
  <si>
    <t>Aktivseite (Mittelverwendung)</t>
  </si>
  <si>
    <t>Passivseite (Mittelherkunft)</t>
  </si>
  <si>
    <t>Weitere Passiva</t>
  </si>
  <si>
    <t>GuV (Rentabilität)</t>
  </si>
  <si>
    <t>Gewinn</t>
  </si>
  <si>
    <t>Gewinn/Verlustvortrag</t>
  </si>
  <si>
    <t>Konto</t>
  </si>
  <si>
    <t>Monat 1.</t>
  </si>
  <si>
    <t>Monat 2.</t>
  </si>
  <si>
    <t>Monat 3.</t>
  </si>
  <si>
    <t>Total Eigenkapital</t>
  </si>
  <si>
    <t>Total Fremdkapital</t>
  </si>
  <si>
    <t>Lager Fertigprodukte</t>
  </si>
  <si>
    <t>Lager Rohmaterial</t>
  </si>
  <si>
    <t>Kurzfristige Verbindlichkeiten</t>
  </si>
  <si>
    <t>Darlehen / Kredit 1</t>
  </si>
  <si>
    <t>Darlehen / Kredit 2</t>
  </si>
  <si>
    <t>Darlehen / Kredit 3</t>
  </si>
  <si>
    <t>Tilgung / Rückzahlung Darlehen / Kredit 1</t>
  </si>
  <si>
    <t>Tilgung / Rückzahlung Darlehen / Kredit 2</t>
  </si>
  <si>
    <t>Tilgung / Rückzahlung Darlehen / Kredit 3</t>
  </si>
  <si>
    <t>Darlehen / Kredite</t>
  </si>
  <si>
    <t>Bilanzsumme Aktiva</t>
  </si>
  <si>
    <t>Bilanzsumme Passiva</t>
  </si>
  <si>
    <t>Eigenkapital Rendite</t>
  </si>
  <si>
    <t>Renditen</t>
  </si>
  <si>
    <t>Gesamtkapital Rendite</t>
  </si>
  <si>
    <t>Finanzierungslücke</t>
  </si>
  <si>
    <t>Entspricht dem tiefsten Kontostand Ihrer Liquiditätsplanung</t>
  </si>
  <si>
    <t>Puffer berechnen &amp; Kontostand berücksichtigen!</t>
  </si>
  <si>
    <t>Höchster Kontostand</t>
  </si>
  <si>
    <t>Total Finanzierung</t>
  </si>
  <si>
    <t>Umsatzrendite</t>
  </si>
  <si>
    <t>Brutto Umsatz</t>
  </si>
  <si>
    <t>Bankkonto &amp; Kasse</t>
  </si>
  <si>
    <t>A.) Private Kosten pauschal</t>
  </si>
  <si>
    <t>B.) Private Kosten detailliert</t>
  </si>
  <si>
    <t>Pauschale Kostenannahme pro Monat</t>
  </si>
  <si>
    <t>Gewinn / Verlust nach Steuer pro Monat</t>
  </si>
  <si>
    <t>Kumuliertes Ergebnis nach Steuer</t>
  </si>
  <si>
    <t>Szenario für Puffer</t>
  </si>
  <si>
    <t>Umsatz normal</t>
  </si>
  <si>
    <t>Abzüglich Puffer</t>
  </si>
  <si>
    <t>Umsatz mit Puffer</t>
  </si>
  <si>
    <t>Kostenbasis</t>
  </si>
  <si>
    <t>Geringster theoretischer Kontostand mit Puffer</t>
  </si>
  <si>
    <t>Differenz</t>
  </si>
  <si>
    <t>GuV pro Monat mit Puffer</t>
  </si>
  <si>
    <t>GuV pro Monat ohne Puffer</t>
  </si>
  <si>
    <t>GuV mit Puffer kumuliert</t>
  </si>
  <si>
    <t>GuV ohne Puffer kumuliert</t>
  </si>
  <si>
    <t>Anmerkung / Erklärung</t>
  </si>
  <si>
    <t xml:space="preserve">Die Gewinn- und Verlustrechnung (GuV) wird automatisch berechnet und kann direkt in Ihren Businessplan integriert werden. </t>
  </si>
  <si>
    <t>Immaterielle Werte</t>
  </si>
  <si>
    <t>Umlaufvermögen</t>
  </si>
  <si>
    <t>Anlagevermögen</t>
  </si>
  <si>
    <t>Gezeichnetes Kapital</t>
  </si>
  <si>
    <t>Erweiterungsinvestitionen</t>
  </si>
  <si>
    <t>Projektname</t>
  </si>
  <si>
    <t>Gesamte Investitionen</t>
  </si>
  <si>
    <t>Investition für die Gründung</t>
  </si>
  <si>
    <t>Start Finanzplan</t>
  </si>
  <si>
    <t>Ende Finanzplan</t>
  </si>
  <si>
    <t>(36 Monate)</t>
  </si>
  <si>
    <t>Finanzplan</t>
  </si>
  <si>
    <t>GuV</t>
  </si>
  <si>
    <t>Kapital für Startinvestitionen</t>
  </si>
  <si>
    <t>Kapital für operative Tätigkeit</t>
  </si>
  <si>
    <t>Kapital für den Puffer</t>
  </si>
  <si>
    <t>Kapital für Investitionen, Tilgung &amp; Rückz.</t>
  </si>
  <si>
    <t>Gewinn / Verlust (ohne Abschreibungen)</t>
  </si>
  <si>
    <t>Gewinn / Verlust (mit Abschreibungen)</t>
  </si>
  <si>
    <t>Höchster theoretischer Kontostand auf Basis GuV (ohne Finanzierung!)</t>
  </si>
  <si>
    <t>Ergebnis vor Steuer</t>
  </si>
  <si>
    <t>Theoretischer Kontostand auf Basis Guv (ohne Finanzierungszuflüße)</t>
  </si>
  <si>
    <t>Total Ertrag exkl. Umsatzsteuer</t>
  </si>
  <si>
    <t>Weiteres Anlagevermögen</t>
  </si>
  <si>
    <t>Vorsteuer Kosten</t>
  </si>
  <si>
    <t>Geringster theoretischer Kontostand ohne Puffer</t>
  </si>
  <si>
    <t>Werbung (gemäß Marketingbudget)</t>
  </si>
  <si>
    <t>Abschreibungen gem. AfA Tabelle</t>
  </si>
  <si>
    <t>Kfz Versicherung</t>
  </si>
  <si>
    <t>Weitere Investitionen beim Start</t>
  </si>
  <si>
    <t>GuV-fähige Gründungkosten (exkl. Ust.)</t>
  </si>
  <si>
    <t>Kosten inkl. Umsatzsteuer</t>
  </si>
  <si>
    <t>Steuer</t>
  </si>
  <si>
    <t>Gründungsinvestitionen (exkl. Ust.)</t>
  </si>
  <si>
    <t>Weitere Investitionen (exkl. Ust.)</t>
  </si>
  <si>
    <t>Kosten pro Monat (exkl. Ust)</t>
  </si>
  <si>
    <t>Kosten pro Monat (inkl. Ust)</t>
  </si>
  <si>
    <t>Private Kosten pro Monat / Unternehmerlohn</t>
  </si>
  <si>
    <t>Private Kosten als Unternehmerlohn bei Personengesellschaft</t>
  </si>
  <si>
    <t>Ihr Unternehmerlohn (bspw. GmbH)</t>
  </si>
  <si>
    <t>Operative Kosten ohne Abschreibungen inkl. Ust</t>
  </si>
  <si>
    <t>Operative Kosten inkl. Abschreibungen exkl. Ust</t>
  </si>
  <si>
    <t>Kontogutschriften &amp; -belastungen</t>
  </si>
  <si>
    <t>Weitere Investitionen</t>
  </si>
  <si>
    <t>Anfangsinvestitionen (inkl. Ust.)</t>
  </si>
  <si>
    <t>Gründungskosten (inkl Ust)</t>
  </si>
  <si>
    <t>Erhaltene Umsatzsteuer</t>
  </si>
  <si>
    <t>Erweiterungs, Ersatzinvestitionen (exkl. Ust)</t>
  </si>
  <si>
    <t>Private Ausgaben bzw. Unternehmerlohn bei Personengesellschaften</t>
  </si>
  <si>
    <t>Unternehmerlohn</t>
  </si>
  <si>
    <t>Weiteres Umlaufvermögen</t>
  </si>
  <si>
    <t>Gewinn vor Steuer</t>
  </si>
  <si>
    <t>Kostenart</t>
  </si>
  <si>
    <t>Höhe</t>
  </si>
  <si>
    <t>Umsatz-steuersatz</t>
  </si>
  <si>
    <t>Notizen</t>
  </si>
  <si>
    <t>(z.B. der Schule)</t>
  </si>
  <si>
    <t>Sonstige (z. B. Lizenzen)</t>
  </si>
  <si>
    <t>Gesamtkosten Gründungsphase</t>
  </si>
  <si>
    <t>Ihnen stehen 3 Alternativen zur Ermittlung der Umsätze zur Verfügung:</t>
  </si>
  <si>
    <t>1 - Umsatzermittlung anhand der verkauften Produkte</t>
  </si>
  <si>
    <t>2 - Umsatzermittlung anhand der durchschnittlichen Tagesumsätze</t>
  </si>
  <si>
    <t>3 - individuelle Eingabe der Monatsumsätze</t>
  </si>
  <si>
    <t>Betriebsergebnis</t>
  </si>
  <si>
    <t>Anmeldung Gewerbe</t>
  </si>
  <si>
    <r>
      <t xml:space="preserve">Lagerkosten 
</t>
    </r>
    <r>
      <rPr>
        <sz val="10"/>
        <rFont val="Frutiger 45 Light"/>
        <family val="2"/>
      </rPr>
      <t>(vor allem für Lehrmittelhersteller relevant)</t>
    </r>
  </si>
  <si>
    <r>
      <t xml:space="preserve">Die privaten Kosten können Sie in Ihrem Businessplan </t>
    </r>
    <r>
      <rPr>
        <b/>
        <sz val="10"/>
        <color indexed="10"/>
        <rFont val="Frutiger 45 Light"/>
        <family val="2"/>
      </rPr>
      <t>entweder</t>
    </r>
    <r>
      <rPr>
        <sz val="10"/>
        <rFont val="Frutiger 45 Light"/>
        <family val="2"/>
      </rPr>
      <t xml:space="preserve"> pauschal oder detailliert angeben:</t>
    </r>
  </si>
  <si>
    <r>
      <t>Total Ertrag</t>
    </r>
    <r>
      <rPr>
        <sz val="8"/>
        <rFont val="Frutiger 45 Light"/>
        <family val="2"/>
      </rPr>
      <t xml:space="preserve"> (mit Umsatzsteuer)</t>
    </r>
  </si>
  <si>
    <r>
      <t xml:space="preserve">Total Kosten </t>
    </r>
    <r>
      <rPr>
        <sz val="8"/>
        <rFont val="Frutiger 45 Light"/>
        <family val="2"/>
      </rPr>
      <t>(mit Umsatzsteuer)</t>
    </r>
  </si>
  <si>
    <r>
      <t xml:space="preserve">Operative Kosten ohne Abschreibungen </t>
    </r>
    <r>
      <rPr>
        <sz val="8"/>
        <rFont val="Frutiger 45 Light"/>
        <family val="2"/>
      </rPr>
      <t>(exkl. Ust)</t>
    </r>
  </si>
  <si>
    <t>C.) Umsatzberechnung - "Pauschal" (exkl. Ust.)</t>
  </si>
  <si>
    <t>4 - Gesamtumsatz</t>
  </si>
  <si>
    <t>Berechnung Gesamtumsatz (1 + 2 + 3)</t>
  </si>
  <si>
    <r>
      <t xml:space="preserve">Kosten des Unternehmens </t>
    </r>
    <r>
      <rPr>
        <sz val="12"/>
        <color theme="0"/>
        <rFont val="Frutiger 45 Light"/>
        <family val="2"/>
      </rPr>
      <t>(ohne Mehrwertsteuer)</t>
    </r>
  </si>
  <si>
    <r>
      <t xml:space="preserve">Zahlungseingang </t>
    </r>
    <r>
      <rPr>
        <sz val="10"/>
        <rFont val="Frutiger 45 Light"/>
        <family val="2"/>
      </rPr>
      <t>durch laufende Geschäfte (GuV)</t>
    </r>
  </si>
  <si>
    <r>
      <rPr>
        <b/>
        <sz val="10"/>
        <rFont val="Frutiger 45 Light"/>
        <family val="2"/>
      </rPr>
      <t>Vorsteuer Investitionen</t>
    </r>
    <r>
      <rPr>
        <sz val="10"/>
        <rFont val="Frutiger 45 Light"/>
        <family val="2"/>
      </rPr>
      <t xml:space="preserve"> (Zahlungseingang 2 Monate verzögert)</t>
    </r>
  </si>
  <si>
    <r>
      <rPr>
        <b/>
        <sz val="10"/>
        <rFont val="Frutiger 45 Light"/>
        <family val="2"/>
      </rPr>
      <t>Vorsteuer Kosten</t>
    </r>
    <r>
      <rPr>
        <sz val="10"/>
        <rFont val="Frutiger 45 Light"/>
        <family val="2"/>
      </rPr>
      <t xml:space="preserve"> (z.B. Materialkosten, Werbung etc.; 2 Monate verzögert)</t>
    </r>
  </si>
  <si>
    <r>
      <t xml:space="preserve">Zahlungsausgang </t>
    </r>
    <r>
      <rPr>
        <sz val="10"/>
        <color theme="1"/>
        <rFont val="Frutiger 45 Light"/>
        <family val="2"/>
      </rPr>
      <t>durch laufende Geschäfte (GuV)</t>
    </r>
  </si>
  <si>
    <t>Ø Steuern</t>
  </si>
  <si>
    <r>
      <t xml:space="preserve">Bei der Bilanz werden wichtige Posten wie Lager, Forderungen gegenüber Kunden etc. </t>
    </r>
    <r>
      <rPr>
        <b/>
        <sz val="10"/>
        <rFont val="Frutiger 45 Light"/>
        <family val="2"/>
      </rPr>
      <t>nicht</t>
    </r>
    <r>
      <rPr>
        <sz val="10"/>
        <rFont val="Frutiger 45 Light"/>
        <family val="2"/>
      </rPr>
      <t xml:space="preserve"> automatisch übernommen. Diese Posten müssen von</t>
    </r>
  </si>
  <si>
    <r>
      <t xml:space="preserve">Umsatz </t>
    </r>
    <r>
      <rPr>
        <sz val="10"/>
        <rFont val="Frutiger 45 Light"/>
        <family val="2"/>
      </rPr>
      <t>(exkl. Ust.)</t>
    </r>
  </si>
  <si>
    <r>
      <t xml:space="preserve">Wenn Sie den Umsatz anhand der verkauften Produkte ermitteln möchten, dann nutzen Sie bitte folgende Kalkulation </t>
    </r>
    <r>
      <rPr>
        <b/>
        <sz val="10"/>
        <color indexed="10"/>
        <rFont val="Frutiger 45 Light"/>
        <family val="2"/>
      </rPr>
      <t>(Werte ohne Umsatzsteuer)</t>
    </r>
    <r>
      <rPr>
        <b/>
        <sz val="10"/>
        <rFont val="Frutiger 45 Light"/>
        <family val="2"/>
      </rPr>
      <t>:</t>
    </r>
  </si>
  <si>
    <t>B.) Umsatzberechnung - "Tagesumsatz"</t>
  </si>
  <si>
    <t>Startdatum eintragen:</t>
  </si>
  <si>
    <r>
      <t xml:space="preserve">Wenn Sie Ihre Umsatzschätzungen manuell eintragen möchten, machen Sie dies bitte in der folgenden Tabelle </t>
    </r>
    <r>
      <rPr>
        <b/>
        <sz val="10"/>
        <color indexed="10"/>
        <rFont val="Frutiger 45 Light"/>
        <family val="2"/>
      </rPr>
      <t>(Werte ohne Umsatzsteuer)</t>
    </r>
    <r>
      <rPr>
        <b/>
        <sz val="10"/>
        <rFont val="Frutiger 45 Light"/>
        <family val="2"/>
      </rPr>
      <t>:</t>
    </r>
  </si>
  <si>
    <r>
      <t xml:space="preserve">Personalkosten </t>
    </r>
    <r>
      <rPr>
        <sz val="10"/>
        <rFont val="Frutiger 45 Light"/>
        <family val="2"/>
      </rPr>
      <t>(pro Monat)</t>
    </r>
  </si>
  <si>
    <r>
      <t xml:space="preserve">Total Kosten </t>
    </r>
    <r>
      <rPr>
        <b/>
        <sz val="8"/>
        <rFont val="Frutiger 45 Light"/>
        <family val="2"/>
      </rPr>
      <t>(exkl. Umsatzsteuer)</t>
    </r>
  </si>
  <si>
    <r>
      <t xml:space="preserve">Total Ertrag </t>
    </r>
    <r>
      <rPr>
        <b/>
        <sz val="8"/>
        <rFont val="Frutiger 45 Light"/>
        <family val="2"/>
      </rPr>
      <t>(exkl. Umstatzsteuer)</t>
    </r>
  </si>
  <si>
    <t>Zusammenfassung</t>
  </si>
  <si>
    <t>Niedrigster theoretischer Kontostand auf Basis GuV (ohne Finanzierung!)</t>
  </si>
  <si>
    <r>
      <t>Ø</t>
    </r>
    <r>
      <rPr>
        <b/>
        <sz val="9"/>
        <rFont val="Frutiger 45 Light"/>
        <family val="2"/>
      </rPr>
      <t xml:space="preserve"> </t>
    </r>
    <r>
      <rPr>
        <b/>
        <sz val="10"/>
        <rFont val="Frutiger 45 Light"/>
        <family val="2"/>
      </rPr>
      <t>Steuersatz</t>
    </r>
  </si>
  <si>
    <t>Kosten &amp; Investitionen in der Gründungsphase</t>
  </si>
  <si>
    <t>2.  Gewinn- und Verlustrechnung (GuV)</t>
  </si>
  <si>
    <t>3.  Liquiditätsplan</t>
  </si>
  <si>
    <t>4.  Kapitalbedarf &amp; Finanzierung</t>
  </si>
  <si>
    <t>5.  Rentabilität</t>
  </si>
  <si>
    <t>6.  Zusammenfassung</t>
  </si>
  <si>
    <t>Einsatz des Planungstools zur Beurteilung der Geschäftsidee</t>
  </si>
  <si>
    <t>Bestandteile des Tools</t>
  </si>
  <si>
    <t>Anleitung Planungstool</t>
  </si>
  <si>
    <t>1.  Kosten und Investitionen in der Gründungsphase</t>
  </si>
  <si>
    <r>
      <rPr>
        <u/>
        <sz val="11"/>
        <rFont val="Frutiger LT Com 45 Light"/>
        <family val="2"/>
        <scheme val="major"/>
      </rPr>
      <t>Gründungskosten</t>
    </r>
    <r>
      <rPr>
        <sz val="11"/>
        <rFont val="Frutiger LT Com 45 Light"/>
        <family val="2"/>
        <scheme val="major"/>
      </rPr>
      <t>,</t>
    </r>
  </si>
  <si>
    <t>-  die</t>
  </si>
  <si>
    <t>gebühren für das Aufnehmen eines Gewerbes oder für Patente), für die Erstellung des Businessplans und für die In-</t>
  </si>
  <si>
    <t>anspruchnahme eine Immobilienmaklers sowie für Personalvermittlungen entstanden sind.</t>
  </si>
  <si>
    <r>
      <rPr>
        <u/>
        <sz val="11"/>
        <rFont val="Frutiger LT Com 45 Light"/>
        <family val="2"/>
        <scheme val="major"/>
      </rPr>
      <t>Gründungsinvestitionen</t>
    </r>
    <r>
      <rPr>
        <sz val="11"/>
        <rFont val="Frutiger LT Com 45 Light"/>
        <family val="2"/>
        <scheme val="major"/>
      </rPr>
      <t xml:space="preserve">, </t>
    </r>
  </si>
  <si>
    <t>Diese umfassen Investitionen für die Produktion (Immobilien, Maschinen und Fahrzeuge), Lagerkosten (Rohmaterial</t>
  </si>
  <si>
    <t>stattung.</t>
  </si>
  <si>
    <t xml:space="preserve">Betriebsergebnis Ihrer Unternehmertätigkeit vollständig und transparent darzustellen bzw. es möglichst realistisch zu </t>
  </si>
  <si>
    <t xml:space="preserve">prognostizieren. Dies ist vor allem dann der Fall, wenn Sie erst dabei sind Ihre Idee zu verwirklichen und noch gar keine </t>
  </si>
  <si>
    <t>Umsätze erzielt oder laufende Kosten verursacht haben.</t>
  </si>
  <si>
    <t xml:space="preserve">1.  </t>
  </si>
  <si>
    <t>Die GuV beinhaltet drei Blöcke:</t>
  </si>
  <si>
    <t>Umsatzermittlung</t>
  </si>
  <si>
    <t>Zur Bestimmung der erwirtschafteten bzw. der zukünftig erwartbaren Umsätze bieten sich Ihnen drei Alternativen:</t>
  </si>
  <si>
    <t>2.</t>
  </si>
  <si>
    <t>Umsatzermittlung auf Grundlage Ihrer durchschnittlichen Tagesumsätze</t>
  </si>
  <si>
    <t>a.  Umsatzermittlung auf Basis Ihrer verkauften Produkte</t>
  </si>
  <si>
    <t>b.</t>
  </si>
  <si>
    <t>c.  Umsatzermittlung durch Eingabe der monatlichen Umsätze</t>
  </si>
  <si>
    <t>Kostenermittlung</t>
  </si>
  <si>
    <t>sind die angefallenen Personalkosten, Kosten für Miete, Büroaustattung sowie Fuhrpark, Kosten für Werbung und</t>
  </si>
  <si>
    <t>die periodisch anfallenden Versicherungs- und Zinsaufwendungen zu ergänzen.</t>
  </si>
  <si>
    <t>Äquivalent zur Eingabe der Umsätze erfassen Sie jetzt die angefallenen Materialkosten Ihrer Produkte. Außerdem</t>
  </si>
  <si>
    <t>3.</t>
  </si>
  <si>
    <t>Nicht zu verwechseln sind die Aufwendungen bzw. Kosten der GuV mit den Ausgaben der Gründungsphase (Invest-</t>
  </si>
  <si>
    <t>itionen und Kosten). Die Kostenermittlung in der GuV dient der Erfassung der periodisch anfallenden Kosten in Ver-</t>
  </si>
  <si>
    <t>bindung mit der laufenden Geschäftstätigkeit.</t>
  </si>
  <si>
    <t>Durch den Saldo (Differenz) von Umsatz- und Kostenermittlung wird das Betriebsergebnis ermittelt. Diese wird in ver-</t>
  </si>
  <si>
    <t>schiedenen Stufen errechnet und dargestellt. So wird das Betriebsergebnis bspw. mit und ohne Berücksichtigung von</t>
  </si>
  <si>
    <t>Abschreibungen sowie mit und ohne Berücksichtigung von Steuern ersichtlich. Die unterschiedliche Darstellungsweise</t>
  </si>
  <si>
    <t xml:space="preserve">Der Liquiditätsplan, im nächsten Schritt des Planungstools, gibt Ihnen einen genauen und transparenten Überblick über </t>
  </si>
  <si>
    <t>1.</t>
  </si>
  <si>
    <t>Der Saldo gibt Ihnen Aufschluss über den Stand und die Aktivitäten des Unternehmenskontos.</t>
  </si>
  <si>
    <t xml:space="preserve"> </t>
  </si>
  <si>
    <t>nanzielle Sicherheitsreserve in Ihrer Unternehmenstätigkeit einbauen lässt.</t>
  </si>
  <si>
    <t xml:space="preserve">In der nächsten Darstellung erhalten Sie zusammengefasst die wesentlichen Zahlen Ihres Unternehmens. Während die </t>
  </si>
  <si>
    <t>Zahlen aus der GuV komplett aus Ihren bisherigen Eingaben automatisch übernommen werden, sind für die Erstellung</t>
  </si>
  <si>
    <t>der Bilanz noch Eingaben erforderlich. Diese werden an entsprechender Stelle weiter erläutert.</t>
  </si>
  <si>
    <t>Auf Grundlage von GuV und Bilanz erfolgt eine Auswertung Ihrer Wirtschaftlichkeit. Dazu zählen Statistiken wie Margen,</t>
  </si>
  <si>
    <t>Kostenstrukturen und Rentabilitäten. Diese Kennzahlen sind für eine Beurteilung Ihrer Unternehmens - bereits existierend</t>
  </si>
  <si>
    <t xml:space="preserve">Abschließend erhalten Sie eine übersichtliche Aufstellung aller Angaben. Diese hilft Ihnen dabei, die wichtigsten Zahlen </t>
  </si>
  <si>
    <t>Ihres Unternehmens jederzeit im Überblick zu behalten.</t>
  </si>
  <si>
    <t>In der Gründungsphase Ihres Unternehmens fallen Kosten für die eigentliche Gründung sowie Gründungsinvestitionen an.</t>
  </si>
  <si>
    <t>Schritt III: Bitte tragen Sie die Kosten ohne Mehrwertsteuer in die jeweiligen Felder ein</t>
  </si>
  <si>
    <t>B.) Wenn Sie eine Personengesellschaft gründen (z.B. GbR oder auch Freiberufler), so können Sie anstatt des Unternehmerlohns die privaten Ausgaben angeben (auf "+" drücken)</t>
  </si>
  <si>
    <t>Erweiterungs- &amp; Ersatzinvestitionen</t>
  </si>
  <si>
    <t>Kontogutschriften im lfd. Monat</t>
  </si>
  <si>
    <t>Kontobelastungen im lfd. Monat</t>
  </si>
  <si>
    <t>Zur verfügung stehendes Eigen- und Fremdkapital</t>
  </si>
  <si>
    <t>Immobilien &amp; Grundstücke</t>
  </si>
  <si>
    <t>Marketing</t>
  </si>
  <si>
    <t>Materialkosten aller Produkte</t>
  </si>
  <si>
    <t>A.) Umsatzberechnung - "Produkte und Dienstleistungen"</t>
  </si>
  <si>
    <t>Im ersten Schritt werden die anfänglichen Ausgaben, die mit der Gründung verbunden sind, erfasst. Dazu gehören:</t>
  </si>
  <si>
    <t>, die für die Aufnahme des Geschäftsbetrieb notwendig sind bzw. bereits getätigt wurden.</t>
  </si>
  <si>
    <t>und Fertige Erzeugnisse), Produktspezifische Kosten, Marketingkosten und sämtlich Investitionen in die Geschäftsaus-</t>
  </si>
  <si>
    <t>Sie können diese drei Alternativen miteinander kombinieren und erhalten so den monatlichen Gesamtumsatz.</t>
  </si>
  <si>
    <t xml:space="preserve">In der GuV werden im nächsten Schritt sämtliche Erträge und Aufwendungen erfasst. Damit wird das Ziel verfolgt, das </t>
  </si>
  <si>
    <t>Die Kontobelastungen umfassen die anfänglichen Investitionen und die laufenden Kosten aus der GuV (automatisch),</t>
  </si>
  <si>
    <t>Zu den Kontogutschriften gehören, neben den eingebrachten eigenen Finanzmitteln und den laufenden Positionen aus</t>
  </si>
  <si>
    <t>Als nächstes erhalten Sie, nach den vorangegangenen Eingaben, eine übersichtliche Darstellung Ihres Kapitalbedarfs und</t>
  </si>
  <si>
    <t>Ihrer Finanzierungsstruktur. In diesem Schritt können Sie einen frei wählbaren Puffer integrieren, mit dem sich eine fi-</t>
  </si>
  <si>
    <t xml:space="preserve">oder noch in Planung - wichtige Indizien, wie erfolgreich und nachhaltig Sie bisher oder zukünftig arbeiten. </t>
  </si>
  <si>
    <r>
      <t>Wichtig</t>
    </r>
    <r>
      <rPr>
        <sz val="10"/>
        <color indexed="10"/>
        <rFont val="Frutiger 45 Light"/>
        <family val="2"/>
      </rPr>
      <t>: Wenn Sie KEINEN Unternehmerlohn eingetragen haben, dann sollten Sie Ihre privaten Kosten in die Kalkulation miteinbeziehen.</t>
    </r>
    <r>
      <rPr>
        <sz val="10"/>
        <color indexed="10"/>
        <rFont val="Frutiger 45 Light"/>
        <family val="2"/>
      </rPr>
      <t xml:space="preserve"> </t>
    </r>
  </si>
  <si>
    <t xml:space="preserve">Schritt für Schritt wird Ihnen das Planungstool dabei helfen, Ihre Situation transparent darzustellen. </t>
  </si>
  <si>
    <t>Das Tool besteht aus den folgenden sechs aufeinander aufbauenden Bestandteilen:</t>
  </si>
  <si>
    <t>Schritt I: Bitte tragen Sie die Gründungskosten und Gründungsinvestitionen in die unteren Felder ein.</t>
  </si>
  <si>
    <r>
      <t>Beachten Sie dabei, dass die Kosten</t>
    </r>
    <r>
      <rPr>
        <b/>
        <sz val="10"/>
        <rFont val="Frutiger 45 Light"/>
        <family val="2"/>
      </rPr>
      <t xml:space="preserve"> abzüglich der Mehrwertsteuer</t>
    </r>
    <r>
      <rPr>
        <sz val="10"/>
        <rFont val="Frutiger 45 Light"/>
        <family val="2"/>
      </rPr>
      <t xml:space="preserve"> erfasst werden.</t>
    </r>
  </si>
  <si>
    <t>Bitte fahren Sie mit den Eingaben zur Gewinn- und Verlustrechnung fort.</t>
  </si>
  <si>
    <t>Sie haben eine gute Idee für eine Geschäftsgründung oder befinden sich an einem fortgeschrittenen Punkt, an dem Ihnen noch nicht bewusst ist, wie sich Ihr Unternehmen weiterentwickeln wird? Kein Problem, denn mit derartigen Herausforderungen sind viele Gründer und Unternehmer konfrontiert. Das Planungstool hilft Ihnen dabei, Ihre Geschäftsidee oder Ihren Status Quo unkompliziert und übersichtlich in Zahlen zu fassen und damit eine sichere Entscheidungsgrundlage zu schaffen.</t>
  </si>
  <si>
    <t>Bitte tragen Sie dazu Ihre Plandaten in die blauen Felder ein.</t>
  </si>
  <si>
    <t>das heißt alle Ausgaben, die aus administrativen Gründen (bspw. Notarkosten oder Anmelde-</t>
  </si>
  <si>
    <t>dient vordergründig der Vergleichbarkeit mit anderen Unternehmen.</t>
  </si>
  <si>
    <t>die Verfügbarkeit von Zahlungsmitteln in Ihrem Unternehmen. Dazu werden zwei Zahlungsrichtungen aufgeschlüsselt:</t>
  </si>
  <si>
    <t>der GuV (automatisch übertragen) auch die Vorsteuerzahlungen sowie die Einzahlungen aus aufgenommenen Krediten.</t>
  </si>
  <si>
    <t>die Umsatzsteuerzahlungen und andere Steuerzahlungen sowie Auszahlungen für die Tilgung von Krediten.</t>
  </si>
  <si>
    <t>Schritt II: Bitte tragen Sie die erwarteten Monatsumsätze ein.</t>
  </si>
  <si>
    <r>
      <t>Wenn Sie den Umsatz mit Hilfe des durchschnittlichen Tagesumsatzes berechnen wollen, dann nutzen Sie bitte folgende Kalkulation</t>
    </r>
    <r>
      <rPr>
        <b/>
        <sz val="10"/>
        <color indexed="10"/>
        <rFont val="Frutiger 45 Light"/>
        <family val="2"/>
      </rPr>
      <t xml:space="preserve"> (Werte ohne Umsatzsteuer)</t>
    </r>
    <r>
      <rPr>
        <b/>
        <sz val="10"/>
        <rFont val="Frutiger 45 Light"/>
        <family val="2"/>
      </rPr>
      <t>:</t>
    </r>
  </si>
  <si>
    <t>Bitte fahren Sie mit der Liquiditätsrechnung fort.</t>
  </si>
  <si>
    <r>
      <t>Bitte tragen Sie hier ein, wann der Zahlungseingang bei Ihnen nach der Rechnungsstellung an den Kunden erfolgt (</t>
    </r>
    <r>
      <rPr>
        <i/>
        <sz val="10"/>
        <rFont val="Frutiger 45 Light"/>
        <family val="2"/>
      </rPr>
      <t>wann bezahlen Ihre Kunden?</t>
    </r>
    <r>
      <rPr>
        <sz val="10"/>
        <rFont val="Frutiger 45 Light"/>
        <family val="2"/>
      </rPr>
      <t>).</t>
    </r>
  </si>
  <si>
    <r>
      <t>Bitte tragen Sie hier ein, nach wie vielen Monaten nach Rechnungseingang Sie die Rechnung bezahlen (</t>
    </r>
    <r>
      <rPr>
        <i/>
        <sz val="10"/>
        <rFont val="Frutiger 45 Light"/>
        <family val="2"/>
      </rPr>
      <t>wann bezahlen Sie die Rechnung?</t>
    </r>
    <r>
      <rPr>
        <sz val="10"/>
        <rFont val="Frutiger 45 Light"/>
        <family val="2"/>
      </rPr>
      <t>).</t>
    </r>
  </si>
  <si>
    <t>Bitte fahren Sie mit dem Kapitalbedarf fort.</t>
  </si>
  <si>
    <t>Falls sich ihr Umsatz nicht wie geplant entwickelt: rechnen Sie einen Puffer mit ein.</t>
  </si>
  <si>
    <t>Bitte fahren Sie mit den Eingaben zur Rentabilität fort.</t>
  </si>
  <si>
    <t>Ihnen eingetragen werden. Achten Sie dabei darauf, dass die Bilanz ausgeglichen ist (das heißt die Bilanzsumme der Aktivseite muss der Bilanzsumme</t>
  </si>
  <si>
    <t>der Passivseite entsprechen). Lassen Sie sich bei der Erstellung der Bilanz gegebenenfalls von Ihrem Steuerberater unterstützen.</t>
  </si>
  <si>
    <t>zur Zusammenfassung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</si>
</sst>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2" formatCode="_-* #,##0\ &quot;€&quot;_-;\-* #,##0\ &quot;€&quot;_-;_-* &quot;-&quot;\ &quot;€&quot;_-;_-@_-"/>
    <numFmt numFmtId="44" formatCode="_-* #,##0.00\ &quot;€&quot;_-;\-* #,##0.00\ &quot;€&quot;_-;_-* &quot;-&quot;??\ &quot;€&quot;_-;_-@_-"/>
    <numFmt numFmtId="43" formatCode="_-* #,##0.00\ _€_-;\-* #,##0.00\ _€_-;_-* &quot;-&quot;??\ _€_-;_-@_-"/>
    <numFmt numFmtId="164" formatCode="_-* #,##0.0\ &quot;€&quot;_-;\-* #,##0.0\ &quot;€&quot;_-;_-* &quot;-&quot;??\ &quot;€&quot;_-;_-@_-"/>
    <numFmt numFmtId="165" formatCode="_-* #,##0\ &quot;€&quot;_-;\-* #,##0\ &quot;€&quot;_-;_-* &quot;-&quot;??\ &quot;€&quot;_-;_-@_-"/>
    <numFmt numFmtId="166" formatCode="_-* #,##0.0\ _€_-;\-* #,##0.0\ _€_-;_-* &quot;-&quot;??\ _€_-;_-@_-"/>
    <numFmt numFmtId="167" formatCode="_-* #,##0\ _€_-;\-* #,##0\ _€_-;_-* &quot;-&quot;??\ _€_-;_-@_-"/>
    <numFmt numFmtId="168" formatCode="_-* #,##0.0\ _€_-;\-* #,##0.0\ _€_-;_-* &quot;-&quot;?\ _€_-;_-@_-"/>
    <numFmt numFmtId="169" formatCode="[$-407]mmmm\ yy;@"/>
    <numFmt numFmtId="170" formatCode="[$-407]mmm/\ yy;@"/>
    <numFmt numFmtId="171" formatCode="d/m/yy;@"/>
    <numFmt numFmtId="172" formatCode="0.0%"/>
    <numFmt numFmtId="173" formatCode="[$-407]mmm/\ yyyy;@"/>
  </numFmts>
  <fonts count="63" x14ac:knownFonts="1">
    <font>
      <sz val="10"/>
      <name val="Arial"/>
    </font>
    <font>
      <sz val="10"/>
      <name val="Arial"/>
      <family val="2"/>
    </font>
    <font>
      <u/>
      <sz val="10"/>
      <color indexed="12"/>
      <name val="Arial"/>
      <family val="2"/>
    </font>
    <font>
      <sz val="8"/>
      <name val="Arial"/>
      <family val="2"/>
    </font>
    <font>
      <sz val="10"/>
      <name val="Tahoma"/>
      <family val="2"/>
    </font>
    <font>
      <b/>
      <sz val="10"/>
      <name val="Tahoma"/>
      <family val="2"/>
    </font>
    <font>
      <b/>
      <sz val="16"/>
      <color theme="1" tint="0.249977111117893"/>
      <name val="Frutiger 45 Light"/>
      <family val="2"/>
    </font>
    <font>
      <sz val="10"/>
      <color theme="1" tint="0.249977111117893"/>
      <name val="Frutiger 45 Light"/>
      <family val="2"/>
    </font>
    <font>
      <sz val="10"/>
      <name val="Frutiger 45 Light"/>
      <family val="2"/>
    </font>
    <font>
      <b/>
      <sz val="10"/>
      <name val="Frutiger 45 Light"/>
      <family val="2"/>
    </font>
    <font>
      <sz val="14"/>
      <color indexed="9"/>
      <name val="Frutiger 45 Light"/>
      <family val="2"/>
    </font>
    <font>
      <sz val="12"/>
      <color indexed="22"/>
      <name val="Frutiger 45 Light"/>
      <family val="2"/>
    </font>
    <font>
      <b/>
      <sz val="10"/>
      <color theme="0"/>
      <name val="Frutiger 45 Light"/>
      <family val="2"/>
    </font>
    <font>
      <sz val="8"/>
      <name val="Frutiger 45 Light"/>
      <family val="2"/>
    </font>
    <font>
      <u/>
      <sz val="10"/>
      <color rgb="FF00608A"/>
      <name val="Frutiger 45 Light"/>
      <family val="2"/>
    </font>
    <font>
      <sz val="10"/>
      <color indexed="55"/>
      <name val="Frutiger 45 Light"/>
      <family val="2"/>
    </font>
    <font>
      <b/>
      <sz val="10"/>
      <color indexed="9"/>
      <name val="Frutiger 45 Light"/>
      <family val="2"/>
    </font>
    <font>
      <sz val="10"/>
      <color indexed="23"/>
      <name val="Frutiger 45 Light"/>
      <family val="2"/>
    </font>
    <font>
      <sz val="10"/>
      <color theme="0"/>
      <name val="Frutiger 45 Light"/>
      <family val="2"/>
    </font>
    <font>
      <sz val="10"/>
      <color indexed="10"/>
      <name val="Frutiger 45 Light"/>
      <family val="2"/>
    </font>
    <font>
      <b/>
      <sz val="10"/>
      <color theme="3"/>
      <name val="Frutiger 45 Light"/>
      <family val="2"/>
    </font>
    <font>
      <sz val="10"/>
      <color theme="3"/>
      <name val="Frutiger 45 Light"/>
      <family val="2"/>
    </font>
    <font>
      <b/>
      <sz val="12"/>
      <name val="Frutiger 45 Light"/>
      <family val="2"/>
    </font>
    <font>
      <sz val="10"/>
      <color indexed="22"/>
      <name val="Frutiger 45 Light"/>
      <family val="2"/>
    </font>
    <font>
      <sz val="10"/>
      <color indexed="9"/>
      <name val="Frutiger 45 Light"/>
      <family val="2"/>
    </font>
    <font>
      <b/>
      <sz val="10"/>
      <color indexed="25"/>
      <name val="Frutiger 45 Light"/>
      <family val="2"/>
    </font>
    <font>
      <i/>
      <sz val="10"/>
      <name val="Frutiger 45 Light"/>
      <family val="2"/>
    </font>
    <font>
      <b/>
      <sz val="10"/>
      <color theme="1"/>
      <name val="Frutiger 45 Light"/>
      <family val="2"/>
    </font>
    <font>
      <sz val="8"/>
      <color indexed="10"/>
      <name val="Frutiger 45 Light"/>
      <family val="2"/>
    </font>
    <font>
      <sz val="10"/>
      <color theme="1"/>
      <name val="Frutiger 45 Light"/>
      <family val="2"/>
    </font>
    <font>
      <u/>
      <sz val="10"/>
      <color indexed="50"/>
      <name val="Frutiger 45 Light"/>
      <family val="2"/>
    </font>
    <font>
      <b/>
      <sz val="12"/>
      <color theme="0"/>
      <name val="Frutiger 45 Light"/>
      <family val="2"/>
    </font>
    <font>
      <sz val="8"/>
      <color rgb="FFFF0000"/>
      <name val="Frutiger 45 Light"/>
      <family val="2"/>
    </font>
    <font>
      <b/>
      <i/>
      <sz val="10"/>
      <name val="Frutiger 45 Light"/>
      <family val="2"/>
    </font>
    <font>
      <u/>
      <sz val="10"/>
      <color rgb="FF99CC00"/>
      <name val="Frutiger 45 Light"/>
      <family val="2"/>
    </font>
    <font>
      <sz val="8"/>
      <color indexed="56"/>
      <name val="Frutiger 45 Light"/>
      <family val="2"/>
    </font>
    <font>
      <sz val="12"/>
      <color theme="0"/>
      <name val="Frutiger 45 Light"/>
      <family val="2"/>
    </font>
    <font>
      <b/>
      <sz val="10"/>
      <color indexed="10"/>
      <name val="Frutiger 45 Light"/>
      <family val="2"/>
    </font>
    <font>
      <b/>
      <sz val="14"/>
      <name val="Frutiger 45 Light"/>
      <family val="2"/>
    </font>
    <font>
      <sz val="14"/>
      <color theme="0"/>
      <name val="Frutiger 45 Light"/>
      <family val="2"/>
    </font>
    <font>
      <b/>
      <sz val="12"/>
      <color indexed="22"/>
      <name val="Frutiger 45 Light"/>
      <family val="2"/>
    </font>
    <font>
      <sz val="11"/>
      <name val="Frutiger 45 Light"/>
      <family val="2"/>
    </font>
    <font>
      <sz val="12"/>
      <name val="Frutiger 45 Light"/>
      <family val="2"/>
    </font>
    <font>
      <u/>
      <sz val="10"/>
      <name val="Frutiger 45 Light"/>
      <family val="2"/>
    </font>
    <font>
      <sz val="10"/>
      <color theme="0" tint="-0.249977111117893"/>
      <name val="Frutiger 45 Light"/>
      <family val="2"/>
    </font>
    <font>
      <b/>
      <sz val="14"/>
      <color indexed="9"/>
      <name val="Frutiger 45 Light"/>
      <family val="2"/>
    </font>
    <font>
      <b/>
      <sz val="10"/>
      <color indexed="22"/>
      <name val="Frutiger 45 Light"/>
      <family val="2"/>
    </font>
    <font>
      <u/>
      <sz val="10"/>
      <color theme="1"/>
      <name val="Frutiger 45 Light"/>
      <family val="2"/>
    </font>
    <font>
      <sz val="8"/>
      <color indexed="55"/>
      <name val="Frutiger 45 Light"/>
      <family val="2"/>
    </font>
    <font>
      <b/>
      <sz val="8"/>
      <name val="Frutiger 45 Light"/>
      <family val="2"/>
    </font>
    <font>
      <b/>
      <sz val="10"/>
      <name val="Arial"/>
      <family val="2"/>
    </font>
    <font>
      <b/>
      <sz val="11"/>
      <color theme="3"/>
      <name val="Frutiger 45 Light"/>
      <family val="2"/>
    </font>
    <font>
      <b/>
      <sz val="9"/>
      <name val="Frutiger 45 Light"/>
      <family val="2"/>
    </font>
    <font>
      <sz val="11"/>
      <name val="Frutiger LT Com 45 Light"/>
      <family val="2"/>
      <scheme val="major"/>
    </font>
    <font>
      <b/>
      <sz val="11"/>
      <name val="Frutiger LT Com 45 Light"/>
      <family val="2"/>
      <scheme val="major"/>
    </font>
    <font>
      <b/>
      <sz val="14"/>
      <color theme="3"/>
      <name val="Frutiger LT Com 45 Light"/>
      <family val="2"/>
      <scheme val="major"/>
    </font>
    <font>
      <u/>
      <sz val="11"/>
      <name val="Frutiger LT Com 45 Light"/>
      <family val="2"/>
      <scheme val="major"/>
    </font>
    <font>
      <b/>
      <sz val="11"/>
      <color theme="0"/>
      <name val="Frutiger LT Com 45 Light"/>
      <family val="2"/>
      <scheme val="major"/>
    </font>
    <font>
      <sz val="11"/>
      <color theme="0"/>
      <name val="Frutiger LT Com 45 Light"/>
      <family val="2"/>
      <scheme val="major"/>
    </font>
    <font>
      <sz val="10"/>
      <name val="Arial"/>
      <family val="2"/>
    </font>
    <font>
      <sz val="10"/>
      <color theme="2"/>
      <name val="Frutiger 45 Light"/>
      <family val="2"/>
    </font>
    <font>
      <sz val="10"/>
      <color theme="0"/>
      <name val="Tahoma"/>
      <family val="2"/>
    </font>
    <font>
      <sz val="10"/>
      <color theme="0"/>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9CC00"/>
        <bgColor indexed="64"/>
      </patternFill>
    </fill>
    <fill>
      <patternFill patternType="solid">
        <fgColor rgb="FFF3AA00"/>
        <bgColor indexed="64"/>
      </patternFill>
    </fill>
    <fill>
      <patternFill patternType="solid">
        <fgColor theme="0" tint="-4.9989318521683403E-2"/>
        <bgColor indexed="64"/>
      </patternFill>
    </fill>
    <fill>
      <patternFill patternType="solid">
        <fgColor theme="3"/>
        <bgColor indexed="64"/>
      </patternFill>
    </fill>
    <fill>
      <patternFill patternType="solid">
        <fgColor theme="2" tint="0.39997558519241921"/>
        <bgColor indexed="64"/>
      </patternFill>
    </fill>
    <fill>
      <patternFill patternType="solid">
        <fgColor theme="2" tint="-0.249977111117893"/>
        <bgColor indexed="64"/>
      </patternFill>
    </fill>
    <fill>
      <patternFill patternType="solid">
        <fgColor rgb="FF25BAE2"/>
        <bgColor indexed="64"/>
      </patternFill>
    </fill>
  </fills>
  <borders count="15">
    <border>
      <left/>
      <right/>
      <top/>
      <bottom/>
      <diagonal/>
    </border>
    <border>
      <left/>
      <right/>
      <top/>
      <bottom style="medium">
        <color auto="1"/>
      </bottom>
      <diagonal/>
    </border>
    <border>
      <left/>
      <right/>
      <top style="thin">
        <color theme="2" tint="0.39994506668294322"/>
      </top>
      <bottom style="thin">
        <color theme="2" tint="0.39994506668294322"/>
      </bottom>
      <diagonal/>
    </border>
    <border>
      <left/>
      <right/>
      <top style="thin">
        <color theme="2" tint="0.59996337778862885"/>
      </top>
      <bottom style="thin">
        <color theme="2" tint="0.59996337778862885"/>
      </bottom>
      <diagonal/>
    </border>
    <border>
      <left/>
      <right/>
      <top style="thin">
        <color theme="2" tint="0.39991454817346722"/>
      </top>
      <bottom style="thin">
        <color theme="2" tint="0.39991454817346722"/>
      </bottom>
      <diagonal/>
    </border>
    <border>
      <left/>
      <right/>
      <top style="thin">
        <color theme="2" tint="0.39994506668294322"/>
      </top>
      <bottom/>
      <diagonal/>
    </border>
    <border>
      <left/>
      <right/>
      <top/>
      <bottom style="thin">
        <color theme="2" tint="0.39994506668294322"/>
      </bottom>
      <diagonal/>
    </border>
    <border>
      <left/>
      <right/>
      <top style="thin">
        <color theme="2" tint="0.39994506668294322"/>
      </top>
      <bottom style="medium">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medium">
        <color auto="1"/>
      </left>
      <right style="medium">
        <color auto="1"/>
      </right>
      <top style="medium">
        <color auto="1"/>
      </top>
      <bottom style="thin">
        <color theme="2" tint="0.39994506668294322"/>
      </bottom>
      <diagonal/>
    </border>
    <border>
      <left/>
      <right/>
      <top/>
      <bottom style="thin">
        <color theme="2" tint="0.39991454817346722"/>
      </bottom>
      <diagonal/>
    </border>
    <border>
      <left/>
      <right/>
      <top style="thin">
        <color theme="2" tint="0.39991454817346722"/>
      </top>
      <bottom style="thin">
        <color theme="2" tint="0.39994506668294322"/>
      </bottom>
      <diagonal/>
    </border>
    <border>
      <left/>
      <right/>
      <top style="thin">
        <color theme="2" tint="0.39994506668294322"/>
      </top>
      <bottom style="thin">
        <color theme="2" tint="0.39991454817346722"/>
      </bottom>
      <diagonal/>
    </border>
  </borders>
  <cellStyleXfs count="6">
    <xf numFmtId="0" fontId="0" fillId="0" borderId="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59" fillId="0" borderId="0" applyFont="0" applyFill="0" applyBorder="0" applyAlignment="0" applyProtection="0"/>
  </cellStyleXfs>
  <cellXfs count="597">
    <xf numFmtId="0" fontId="0" fillId="0" borderId="0" xfId="0"/>
    <xf numFmtId="0" fontId="8" fillId="2" borderId="0" xfId="0" applyFont="1" applyFill="1"/>
    <xf numFmtId="0" fontId="9" fillId="2" borderId="0" xfId="0" applyFont="1" applyFill="1" applyBorder="1"/>
    <xf numFmtId="0" fontId="8" fillId="2" borderId="0" xfId="0" applyFont="1" applyFill="1" applyBorder="1"/>
    <xf numFmtId="0" fontId="8" fillId="3" borderId="0" xfId="0" applyFont="1" applyFill="1" applyBorder="1"/>
    <xf numFmtId="0" fontId="22" fillId="2" borderId="0" xfId="0" applyFont="1" applyFill="1" applyBorder="1"/>
    <xf numFmtId="0" fontId="23" fillId="2" borderId="0" xfId="0" applyFont="1" applyFill="1" applyBorder="1"/>
    <xf numFmtId="0" fontId="23" fillId="2" borderId="0" xfId="0" applyFont="1" applyFill="1"/>
    <xf numFmtId="171" fontId="23" fillId="2" borderId="0" xfId="0" quotePrefix="1" applyNumberFormat="1" applyFont="1" applyFill="1" applyBorder="1" applyAlignment="1">
      <alignment horizontal="right"/>
    </xf>
    <xf numFmtId="0" fontId="30" fillId="2" borderId="0" xfId="1" applyFont="1" applyFill="1" applyBorder="1" applyAlignment="1" applyProtection="1"/>
    <xf numFmtId="0" fontId="9" fillId="2" borderId="0" xfId="0" applyFont="1" applyFill="1"/>
    <xf numFmtId="0" fontId="9" fillId="3" borderId="0" xfId="0" applyFont="1" applyFill="1" applyBorder="1"/>
    <xf numFmtId="165" fontId="8" fillId="3" borderId="0" xfId="4" applyNumberFormat="1" applyFont="1" applyFill="1" applyBorder="1"/>
    <xf numFmtId="171" fontId="8" fillId="2" borderId="0" xfId="0" quotePrefix="1" applyNumberFormat="1" applyFont="1" applyFill="1" applyBorder="1" applyAlignment="1">
      <alignment horizontal="right"/>
    </xf>
    <xf numFmtId="167" fontId="8" fillId="2" borderId="0" xfId="2" applyNumberFormat="1" applyFont="1" applyFill="1" applyBorder="1"/>
    <xf numFmtId="0" fontId="8" fillId="3" borderId="0" xfId="0" quotePrefix="1" applyFont="1" applyFill="1" applyBorder="1"/>
    <xf numFmtId="167" fontId="8" fillId="2" borderId="0" xfId="2" quotePrefix="1" applyNumberFormat="1" applyFont="1" applyFill="1" applyBorder="1" applyAlignment="1">
      <alignment horizontal="right"/>
    </xf>
    <xf numFmtId="167" fontId="48" fillId="2" borderId="0" xfId="0" applyNumberFormat="1" applyFont="1" applyFill="1"/>
    <xf numFmtId="0" fontId="8" fillId="2" borderId="0" xfId="0" applyFont="1" applyFill="1" applyBorder="1" applyAlignment="1">
      <alignment horizontal="left"/>
    </xf>
    <xf numFmtId="0" fontId="14" fillId="3" borderId="0" xfId="1" applyFont="1" applyFill="1" applyBorder="1" applyAlignment="1" applyProtection="1">
      <alignment horizontal="left"/>
    </xf>
    <xf numFmtId="0" fontId="8" fillId="0" borderId="0" xfId="0" applyFont="1" applyFill="1" applyBorder="1" applyAlignment="1">
      <alignment horizontal="left"/>
    </xf>
    <xf numFmtId="0" fontId="9" fillId="0" borderId="0" xfId="0" applyFont="1" applyFill="1"/>
    <xf numFmtId="0" fontId="8" fillId="3" borderId="0" xfId="0" applyFont="1" applyFill="1" applyAlignment="1">
      <alignment vertical="center"/>
    </xf>
    <xf numFmtId="0" fontId="14" fillId="3" borderId="0" xfId="1" applyFont="1" applyFill="1" applyAlignment="1" applyProtection="1">
      <alignment vertical="center"/>
    </xf>
    <xf numFmtId="0" fontId="8" fillId="3" borderId="1" xfId="0" applyFont="1" applyFill="1" applyBorder="1" applyAlignment="1" applyProtection="1">
      <alignment vertical="center"/>
      <protection locked="0"/>
    </xf>
    <xf numFmtId="0" fontId="8" fillId="3" borderId="6" xfId="0" applyFont="1" applyFill="1" applyBorder="1" applyAlignment="1" applyProtection="1">
      <alignment vertical="center"/>
      <protection locked="0"/>
    </xf>
    <xf numFmtId="9" fontId="8" fillId="3" borderId="0" xfId="0" applyNumberFormat="1" applyFont="1" applyFill="1" applyAlignment="1">
      <alignment vertical="center"/>
    </xf>
    <xf numFmtId="0" fontId="8" fillId="3" borderId="0" xfId="0" applyFont="1" applyFill="1" applyAlignment="1">
      <alignment horizontal="left" vertical="center" indent="1"/>
    </xf>
    <xf numFmtId="0" fontId="6" fillId="3" borderId="0" xfId="0" applyFont="1" applyFill="1" applyAlignment="1">
      <alignment vertical="center"/>
    </xf>
    <xf numFmtId="0" fontId="5" fillId="3" borderId="0" xfId="0" applyFont="1" applyFill="1"/>
    <xf numFmtId="0" fontId="4" fillId="3" borderId="0" xfId="0" applyFont="1" applyFill="1"/>
    <xf numFmtId="0" fontId="0" fillId="3" borderId="0" xfId="0" applyFill="1"/>
    <xf numFmtId="0" fontId="8" fillId="3" borderId="2" xfId="0" applyFont="1" applyFill="1" applyBorder="1"/>
    <xf numFmtId="0" fontId="12" fillId="7" borderId="0" xfId="0" applyFont="1" applyFill="1" applyBorder="1"/>
    <xf numFmtId="0" fontId="12" fillId="9" borderId="0" xfId="0" applyFont="1" applyFill="1" applyBorder="1"/>
    <xf numFmtId="0" fontId="8" fillId="3" borderId="6" xfId="0" applyFont="1" applyFill="1" applyBorder="1"/>
    <xf numFmtId="14" fontId="12" fillId="7" borderId="0" xfId="0" applyNumberFormat="1" applyFont="1" applyFill="1" applyBorder="1" applyAlignment="1" applyProtection="1">
      <alignment horizontal="center" vertical="center"/>
      <protection locked="0"/>
    </xf>
    <xf numFmtId="165" fontId="8" fillId="3" borderId="2" xfId="4" applyNumberFormat="1" applyFont="1" applyFill="1" applyBorder="1" applyAlignment="1" applyProtection="1">
      <alignment vertical="center"/>
      <protection locked="0"/>
    </xf>
    <xf numFmtId="0" fontId="30" fillId="2" borderId="0" xfId="1" applyFont="1" applyFill="1" applyBorder="1" applyAlignment="1" applyProtection="1">
      <alignment vertical="center"/>
    </xf>
    <xf numFmtId="165" fontId="8" fillId="3" borderId="0" xfId="4" applyNumberFormat="1" applyFont="1" applyFill="1" applyBorder="1" applyAlignment="1" applyProtection="1">
      <alignment vertical="center"/>
      <protection locked="0"/>
    </xf>
    <xf numFmtId="0" fontId="20" fillId="2" borderId="0" xfId="1" applyFont="1" applyFill="1" applyAlignment="1" applyProtection="1">
      <alignment vertical="center"/>
    </xf>
    <xf numFmtId="0" fontId="8" fillId="3" borderId="0"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 xfId="0"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0" fontId="9" fillId="3" borderId="2"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166" fontId="8" fillId="3" borderId="6" xfId="2" applyNumberFormat="1"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22" fillId="2" borderId="0" xfId="1" applyFont="1" applyFill="1" applyAlignment="1" applyProtection="1">
      <alignment horizontal="left" vertical="center"/>
    </xf>
    <xf numFmtId="3" fontId="8" fillId="3" borderId="6" xfId="4" applyNumberFormat="1" applyFont="1" applyFill="1" applyBorder="1" applyAlignment="1" applyProtection="1">
      <alignment vertical="center"/>
      <protection locked="0"/>
    </xf>
    <xf numFmtId="0" fontId="34" fillId="3" borderId="6" xfId="1" applyFont="1" applyFill="1" applyBorder="1" applyAlignment="1" applyProtection="1">
      <alignment vertical="center"/>
    </xf>
    <xf numFmtId="0" fontId="43" fillId="3" borderId="2" xfId="1" applyFont="1" applyFill="1" applyBorder="1" applyAlignment="1" applyProtection="1">
      <alignment vertical="center"/>
    </xf>
    <xf numFmtId="0" fontId="9" fillId="3" borderId="6" xfId="0" applyFont="1" applyFill="1" applyBorder="1"/>
    <xf numFmtId="165" fontId="8" fillId="3" borderId="6" xfId="4" applyNumberFormat="1" applyFont="1" applyFill="1" applyBorder="1"/>
    <xf numFmtId="0" fontId="9" fillId="3" borderId="2" xfId="0" applyFont="1" applyFill="1" applyBorder="1"/>
    <xf numFmtId="165" fontId="9" fillId="3" borderId="2" xfId="0" applyNumberFormat="1" applyFont="1" applyFill="1" applyBorder="1"/>
    <xf numFmtId="0" fontId="8" fillId="3" borderId="4" xfId="0" applyFont="1" applyFill="1" applyBorder="1"/>
    <xf numFmtId="165" fontId="12" fillId="7" borderId="0" xfId="4" applyNumberFormat="1" applyFont="1" applyFill="1" applyBorder="1"/>
    <xf numFmtId="165" fontId="29" fillId="3" borderId="6" xfId="4" applyNumberFormat="1" applyFont="1" applyFill="1" applyBorder="1" applyProtection="1">
      <protection locked="0"/>
    </xf>
    <xf numFmtId="0" fontId="12" fillId="7" borderId="8" xfId="0" applyFont="1" applyFill="1" applyBorder="1" applyProtection="1">
      <protection locked="0"/>
    </xf>
    <xf numFmtId="0" fontId="12" fillId="7" borderId="0" xfId="0" applyFont="1" applyFill="1" applyBorder="1" applyProtection="1">
      <protection locked="0"/>
    </xf>
    <xf numFmtId="165" fontId="47" fillId="3" borderId="0" xfId="1" applyNumberFormat="1" applyFont="1" applyFill="1" applyBorder="1" applyAlignment="1" applyProtection="1">
      <alignment vertical="center"/>
    </xf>
    <xf numFmtId="9" fontId="9" fillId="3" borderId="2" xfId="0" applyNumberFormat="1" applyFont="1" applyFill="1" applyBorder="1" applyAlignment="1" applyProtection="1">
      <alignment vertical="center"/>
      <protection locked="0"/>
    </xf>
    <xf numFmtId="0" fontId="18" fillId="9" borderId="0" xfId="0" applyFont="1" applyFill="1" applyBorder="1"/>
    <xf numFmtId="165" fontId="12" fillId="9" borderId="0" xfId="0" applyNumberFormat="1" applyFont="1" applyFill="1" applyBorder="1"/>
    <xf numFmtId="165" fontId="9" fillId="3" borderId="0" xfId="4" applyNumberFormat="1" applyFont="1" applyFill="1" applyBorder="1"/>
    <xf numFmtId="165" fontId="8" fillId="3" borderId="2" xfId="4" applyNumberFormat="1" applyFont="1" applyFill="1" applyBorder="1"/>
    <xf numFmtId="165" fontId="9" fillId="3" borderId="2" xfId="4" applyNumberFormat="1" applyFont="1" applyFill="1" applyBorder="1"/>
    <xf numFmtId="0" fontId="50" fillId="3" borderId="0" xfId="0" applyFont="1" applyFill="1" applyBorder="1"/>
    <xf numFmtId="165" fontId="9" fillId="3" borderId="6" xfId="4" applyNumberFormat="1" applyFont="1" applyFill="1" applyBorder="1"/>
    <xf numFmtId="0" fontId="8" fillId="3" borderId="14" xfId="0" applyFont="1" applyFill="1" applyBorder="1"/>
    <xf numFmtId="165" fontId="8" fillId="3" borderId="14" xfId="4" applyNumberFormat="1" applyFont="1" applyFill="1" applyBorder="1"/>
    <xf numFmtId="165" fontId="8" fillId="3" borderId="4" xfId="4" applyNumberFormat="1" applyFont="1" applyFill="1" applyBorder="1"/>
    <xf numFmtId="0" fontId="12" fillId="9" borderId="0" xfId="0" applyFont="1" applyFill="1" applyBorder="1" applyAlignment="1">
      <alignment horizontal="center"/>
    </xf>
    <xf numFmtId="0" fontId="1" fillId="3" borderId="0" xfId="0" applyFont="1" applyFill="1"/>
    <xf numFmtId="0" fontId="53" fillId="3" borderId="0" xfId="0" applyFont="1" applyFill="1"/>
    <xf numFmtId="0" fontId="54" fillId="3" borderId="0" xfId="0" applyFont="1" applyFill="1"/>
    <xf numFmtId="0" fontId="55" fillId="3" borderId="0" xfId="0" applyFont="1" applyFill="1"/>
    <xf numFmtId="49" fontId="53" fillId="3" borderId="0" xfId="0" applyNumberFormat="1" applyFont="1" applyFill="1"/>
    <xf numFmtId="0" fontId="53" fillId="3" borderId="0" xfId="0" applyFont="1" applyFill="1" applyAlignment="1">
      <alignment horizontal="left" vertical="center"/>
    </xf>
    <xf numFmtId="0" fontId="56" fillId="3" borderId="0" xfId="0" applyFont="1" applyFill="1"/>
    <xf numFmtId="0" fontId="54" fillId="7" borderId="0" xfId="0" applyFont="1" applyFill="1"/>
    <xf numFmtId="0" fontId="53" fillId="7" borderId="0" xfId="0" applyFont="1" applyFill="1"/>
    <xf numFmtId="0" fontId="57" fillId="7" borderId="0" xfId="0" applyFont="1" applyFill="1"/>
    <xf numFmtId="0" fontId="58" fillId="7" borderId="0" xfId="0" applyFont="1" applyFill="1"/>
    <xf numFmtId="0" fontId="14" fillId="3" borderId="0" xfId="1" applyFont="1" applyFill="1" applyBorder="1" applyAlignment="1" applyProtection="1">
      <alignment vertical="center"/>
    </xf>
    <xf numFmtId="0" fontId="6" fillId="2" borderId="0" xfId="0" applyFont="1" applyFill="1" applyAlignment="1" applyProtection="1">
      <alignment vertical="center"/>
    </xf>
    <xf numFmtId="0" fontId="8" fillId="2" borderId="0" xfId="0" applyFont="1" applyFill="1" applyAlignment="1" applyProtection="1">
      <alignment horizontal="left" vertical="center"/>
    </xf>
    <xf numFmtId="0" fontId="8" fillId="2" borderId="0" xfId="0" applyFont="1" applyFill="1" applyAlignment="1" applyProtection="1">
      <alignment vertical="center"/>
    </xf>
    <xf numFmtId="0" fontId="8" fillId="3" borderId="0" xfId="0" applyFont="1" applyFill="1" applyAlignment="1" applyProtection="1">
      <alignment vertical="center"/>
    </xf>
    <xf numFmtId="9" fontId="8" fillId="2" borderId="0" xfId="0" applyNumberFormat="1" applyFont="1" applyFill="1" applyAlignment="1" applyProtection="1">
      <alignment vertical="center"/>
    </xf>
    <xf numFmtId="0" fontId="11" fillId="7" borderId="0" xfId="0" applyFont="1" applyFill="1" applyBorder="1" applyAlignment="1" applyProtection="1">
      <alignment vertical="center"/>
    </xf>
    <xf numFmtId="0" fontId="10" fillId="7" borderId="0" xfId="0" applyFont="1" applyFill="1" applyBorder="1" applyAlignment="1" applyProtection="1">
      <alignment vertical="center"/>
    </xf>
    <xf numFmtId="0" fontId="11" fillId="7" borderId="0" xfId="0" quotePrefix="1" applyFont="1" applyFill="1" applyBorder="1" applyAlignment="1" applyProtection="1">
      <alignment vertical="center"/>
    </xf>
    <xf numFmtId="0" fontId="11" fillId="7" borderId="0" xfId="0" applyFont="1" applyFill="1" applyBorder="1" applyAlignment="1" applyProtection="1">
      <alignment horizontal="left" vertical="center"/>
    </xf>
    <xf numFmtId="0" fontId="11" fillId="3" borderId="0" xfId="0" applyFont="1" applyFill="1" applyBorder="1" applyAlignment="1" applyProtection="1">
      <alignment vertical="center"/>
    </xf>
    <xf numFmtId="0" fontId="9" fillId="2" borderId="0" xfId="0" applyFont="1" applyFill="1" applyBorder="1" applyAlignment="1" applyProtection="1">
      <alignment vertical="center"/>
    </xf>
    <xf numFmtId="9" fontId="9" fillId="2" borderId="0" xfId="0" applyNumberFormat="1" applyFont="1" applyFill="1" applyBorder="1" applyAlignment="1" applyProtection="1">
      <alignment vertical="center"/>
    </xf>
    <xf numFmtId="0" fontId="9" fillId="2" borderId="0" xfId="0" applyFont="1" applyFill="1" applyBorder="1" applyAlignment="1" applyProtection="1">
      <alignment horizontal="left" vertical="center"/>
    </xf>
    <xf numFmtId="0" fontId="8" fillId="2" borderId="0" xfId="0" applyFont="1" applyFill="1" applyBorder="1" applyAlignment="1" applyProtection="1">
      <alignment vertical="center"/>
    </xf>
    <xf numFmtId="9" fontId="8" fillId="2" borderId="0" xfId="0" applyNumberFormat="1" applyFont="1" applyFill="1" applyBorder="1" applyAlignment="1" applyProtection="1">
      <alignment vertical="center"/>
    </xf>
    <xf numFmtId="0" fontId="8" fillId="2" borderId="0" xfId="0" applyFont="1" applyFill="1" applyBorder="1" applyAlignment="1" applyProtection="1">
      <alignment horizontal="left" vertical="center"/>
    </xf>
    <xf numFmtId="0" fontId="12" fillId="9" borderId="0" xfId="0" applyFont="1" applyFill="1" applyBorder="1" applyAlignment="1" applyProtection="1">
      <alignment vertical="center"/>
    </xf>
    <xf numFmtId="0" fontId="12" fillId="9" borderId="0" xfId="0" applyFont="1" applyFill="1" applyBorder="1" applyAlignment="1" applyProtection="1">
      <alignment vertical="center" wrapText="1"/>
    </xf>
    <xf numFmtId="0" fontId="12" fillId="9" borderId="0" xfId="0" applyFont="1" applyFill="1" applyBorder="1" applyAlignment="1" applyProtection="1">
      <alignment horizontal="center" vertical="center" wrapText="1"/>
    </xf>
    <xf numFmtId="9" fontId="12" fillId="9" borderId="0" xfId="0" applyNumberFormat="1" applyFont="1" applyFill="1" applyBorder="1" applyAlignment="1" applyProtection="1">
      <alignment vertical="center" wrapText="1"/>
    </xf>
    <xf numFmtId="0" fontId="9" fillId="3" borderId="0" xfId="0" applyFont="1" applyFill="1" applyBorder="1" applyAlignment="1" applyProtection="1">
      <alignment vertical="center"/>
    </xf>
    <xf numFmtId="0" fontId="9" fillId="3" borderId="0" xfId="0" applyFont="1" applyFill="1" applyBorder="1" applyAlignment="1" applyProtection="1">
      <alignment horizontal="center" vertical="center"/>
    </xf>
    <xf numFmtId="9" fontId="9" fillId="3" borderId="0" xfId="0" applyNumberFormat="1" applyFont="1" applyFill="1" applyBorder="1" applyAlignment="1" applyProtection="1">
      <alignment vertical="center"/>
    </xf>
    <xf numFmtId="0" fontId="9" fillId="3" borderId="0" xfId="0" applyFont="1" applyFill="1" applyBorder="1" applyAlignment="1" applyProtection="1">
      <alignment horizontal="left" vertical="center"/>
    </xf>
    <xf numFmtId="0" fontId="12" fillId="3" borderId="0" xfId="0" applyFont="1" applyFill="1" applyBorder="1" applyAlignment="1" applyProtection="1">
      <alignment vertical="center"/>
    </xf>
    <xf numFmtId="0" fontId="9" fillId="8" borderId="0" xfId="0" applyFont="1" applyFill="1" applyAlignment="1" applyProtection="1">
      <alignment vertical="center"/>
    </xf>
    <xf numFmtId="0" fontId="9" fillId="8" borderId="0" xfId="0" applyFont="1" applyFill="1" applyBorder="1" applyAlignment="1" applyProtection="1">
      <alignment vertical="center"/>
    </xf>
    <xf numFmtId="0" fontId="9" fillId="8" borderId="0" xfId="0" applyFont="1" applyFill="1" applyBorder="1" applyAlignment="1" applyProtection="1">
      <alignment horizontal="center" vertical="center"/>
    </xf>
    <xf numFmtId="9" fontId="9" fillId="8" borderId="0" xfId="0" applyNumberFormat="1" applyFont="1" applyFill="1" applyBorder="1" applyAlignment="1" applyProtection="1">
      <alignment vertical="center"/>
    </xf>
    <xf numFmtId="0" fontId="9" fillId="8" borderId="0" xfId="0" applyFont="1" applyFill="1" applyBorder="1" applyAlignment="1" applyProtection="1">
      <alignment horizontal="left" vertical="center"/>
    </xf>
    <xf numFmtId="0" fontId="8" fillId="3" borderId="0" xfId="0" applyFont="1" applyFill="1" applyBorder="1" applyAlignment="1" applyProtection="1">
      <alignment vertical="center"/>
    </xf>
    <xf numFmtId="165" fontId="8" fillId="3" borderId="0" xfId="4" applyNumberFormat="1" applyFont="1" applyFill="1" applyBorder="1" applyAlignment="1" applyProtection="1">
      <alignment horizontal="center" vertical="center"/>
    </xf>
    <xf numFmtId="9" fontId="8" fillId="3" borderId="0" xfId="4"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9" fontId="13" fillId="3" borderId="0" xfId="4" applyNumberFormat="1" applyFont="1" applyFill="1" applyBorder="1" applyAlignment="1" applyProtection="1">
      <alignment vertical="center"/>
    </xf>
    <xf numFmtId="0" fontId="8" fillId="3" borderId="4" xfId="0" applyFont="1" applyFill="1" applyBorder="1" applyAlignment="1" applyProtection="1">
      <alignment vertical="center"/>
    </xf>
    <xf numFmtId="165" fontId="8" fillId="3" borderId="4" xfId="4" applyNumberFormat="1" applyFont="1" applyFill="1" applyBorder="1" applyAlignment="1" applyProtection="1">
      <alignment horizontal="center" vertical="center"/>
    </xf>
    <xf numFmtId="0" fontId="8" fillId="3" borderId="3" xfId="0" applyFont="1" applyFill="1" applyBorder="1" applyAlignment="1" applyProtection="1">
      <alignment vertical="center"/>
    </xf>
    <xf numFmtId="165" fontId="8" fillId="3" borderId="3" xfId="4" applyNumberFormat="1" applyFont="1" applyFill="1" applyBorder="1" applyAlignment="1" applyProtection="1">
      <alignment horizontal="center" vertical="center"/>
    </xf>
    <xf numFmtId="0" fontId="9" fillId="3" borderId="3" xfId="0" applyFont="1" applyFill="1" applyBorder="1" applyAlignment="1" applyProtection="1">
      <alignment vertical="center"/>
    </xf>
    <xf numFmtId="0" fontId="8" fillId="3" borderId="2" xfId="0" applyFont="1" applyFill="1" applyBorder="1" applyAlignment="1" applyProtection="1">
      <alignment vertical="center"/>
    </xf>
    <xf numFmtId="165" fontId="8" fillId="3" borderId="2" xfId="4" applyNumberFormat="1" applyFont="1" applyFill="1" applyBorder="1" applyAlignment="1" applyProtection="1">
      <alignment horizontal="center" vertical="center"/>
    </xf>
    <xf numFmtId="165" fontId="9" fillId="8" borderId="0" xfId="4" applyNumberFormat="1" applyFont="1" applyFill="1" applyBorder="1" applyAlignment="1" applyProtection="1">
      <alignment horizontal="center" vertical="center"/>
    </xf>
    <xf numFmtId="9" fontId="49" fillId="8" borderId="0" xfId="4" applyNumberFormat="1" applyFont="1" applyFill="1" applyBorder="1" applyAlignment="1" applyProtection="1">
      <alignment vertical="center"/>
    </xf>
    <xf numFmtId="44" fontId="8" fillId="3" borderId="0" xfId="4" applyFont="1" applyFill="1" applyBorder="1" applyAlignment="1" applyProtection="1">
      <alignment horizontal="center" vertical="center"/>
    </xf>
    <xf numFmtId="166" fontId="8" fillId="3" borderId="0" xfId="2" applyNumberFormat="1" applyFont="1" applyFill="1" applyBorder="1" applyAlignment="1" applyProtection="1">
      <alignment horizontal="left" vertical="center"/>
    </xf>
    <xf numFmtId="168" fontId="15" fillId="3" borderId="0" xfId="0" applyNumberFormat="1" applyFont="1" applyFill="1" applyBorder="1" applyAlignment="1" applyProtection="1">
      <alignment vertical="center"/>
    </xf>
    <xf numFmtId="0" fontId="16" fillId="3" borderId="0" xfId="0" applyFont="1" applyFill="1" applyBorder="1" applyAlignment="1" applyProtection="1">
      <alignment vertical="center"/>
    </xf>
    <xf numFmtId="0" fontId="9" fillId="3" borderId="2" xfId="0" applyFont="1" applyFill="1" applyBorder="1" applyAlignment="1" applyProtection="1">
      <alignment horizontal="center" vertical="center"/>
    </xf>
    <xf numFmtId="0" fontId="8" fillId="3" borderId="5" xfId="0" applyFont="1" applyFill="1" applyBorder="1" applyAlignment="1" applyProtection="1">
      <alignment vertical="center"/>
    </xf>
    <xf numFmtId="0" fontId="9" fillId="3" borderId="5" xfId="0" applyFont="1" applyFill="1" applyBorder="1" applyAlignment="1" applyProtection="1">
      <alignment horizontal="center" vertical="center"/>
    </xf>
    <xf numFmtId="165" fontId="8" fillId="3" borderId="5" xfId="4" applyNumberFormat="1" applyFont="1" applyFill="1" applyBorder="1" applyAlignment="1" applyProtection="1">
      <alignment horizontal="center" vertical="center"/>
    </xf>
    <xf numFmtId="9" fontId="13" fillId="3" borderId="5" xfId="4" applyNumberFormat="1" applyFont="1" applyFill="1" applyBorder="1" applyAlignment="1" applyProtection="1">
      <alignment vertical="center"/>
    </xf>
    <xf numFmtId="0" fontId="9" fillId="3" borderId="5" xfId="0" applyFont="1" applyFill="1" applyBorder="1" applyAlignment="1" applyProtection="1">
      <alignment horizontal="left" vertical="center"/>
    </xf>
    <xf numFmtId="0" fontId="8" fillId="3" borderId="6" xfId="0" applyFont="1" applyFill="1" applyBorder="1" applyAlignment="1" applyProtection="1">
      <alignment vertical="center"/>
    </xf>
    <xf numFmtId="165" fontId="8" fillId="3" borderId="6" xfId="4" applyNumberFormat="1" applyFont="1" applyFill="1" applyBorder="1" applyAlignment="1" applyProtection="1">
      <alignment horizontal="center" vertical="center"/>
    </xf>
    <xf numFmtId="0" fontId="9" fillId="3" borderId="2" xfId="0" applyFont="1" applyFill="1" applyBorder="1" applyAlignment="1" applyProtection="1">
      <alignment vertical="center"/>
    </xf>
    <xf numFmtId="0" fontId="17" fillId="3" borderId="0" xfId="0" applyFont="1" applyFill="1" applyBorder="1" applyAlignment="1" applyProtection="1">
      <alignment vertical="center"/>
    </xf>
    <xf numFmtId="44" fontId="8" fillId="3" borderId="6" xfId="4" applyFont="1" applyFill="1" applyBorder="1" applyAlignment="1" applyProtection="1">
      <alignment horizontal="center" vertical="center"/>
    </xf>
    <xf numFmtId="44" fontId="8" fillId="3" borderId="0" xfId="4" applyFont="1" applyFill="1" applyBorder="1" applyAlignment="1" applyProtection="1">
      <alignment horizontal="left" vertical="center"/>
    </xf>
    <xf numFmtId="44" fontId="15" fillId="3" borderId="0" xfId="0" applyNumberFormat="1" applyFont="1" applyFill="1" applyBorder="1" applyAlignment="1" applyProtection="1">
      <alignment vertical="center"/>
    </xf>
    <xf numFmtId="0" fontId="8" fillId="8" borderId="0" xfId="0" applyFont="1" applyFill="1" applyBorder="1" applyAlignment="1" applyProtection="1">
      <alignment vertical="center"/>
    </xf>
    <xf numFmtId="165" fontId="8" fillId="8" borderId="0" xfId="4" applyNumberFormat="1" applyFont="1" applyFill="1" applyBorder="1" applyAlignment="1" applyProtection="1">
      <alignment horizontal="center" vertical="center"/>
    </xf>
    <xf numFmtId="9" fontId="13" fillId="8" borderId="0" xfId="4" applyNumberFormat="1" applyFont="1" applyFill="1" applyBorder="1" applyAlignment="1" applyProtection="1">
      <alignment vertical="center"/>
    </xf>
    <xf numFmtId="0" fontId="8" fillId="8" borderId="0" xfId="0" applyFont="1" applyFill="1" applyBorder="1" applyAlignment="1" applyProtection="1">
      <alignment horizontal="left" vertical="center"/>
    </xf>
    <xf numFmtId="0" fontId="8" fillId="3" borderId="1" xfId="0" applyFont="1" applyFill="1" applyBorder="1" applyAlignment="1" applyProtection="1">
      <alignment vertical="center"/>
    </xf>
    <xf numFmtId="165" fontId="8" fillId="3" borderId="1" xfId="4" applyNumberFormat="1" applyFont="1" applyFill="1" applyBorder="1" applyAlignment="1" applyProtection="1">
      <alignment horizontal="center" vertical="center"/>
    </xf>
    <xf numFmtId="0" fontId="8" fillId="3" borderId="0" xfId="0" applyFont="1" applyFill="1" applyBorder="1" applyAlignment="1" applyProtection="1">
      <alignment horizontal="center" vertical="center"/>
    </xf>
    <xf numFmtId="9" fontId="8" fillId="3" borderId="0" xfId="0" applyNumberFormat="1" applyFont="1" applyFill="1" applyBorder="1" applyAlignment="1" applyProtection="1">
      <alignment vertical="center"/>
    </xf>
    <xf numFmtId="0" fontId="18" fillId="7" borderId="0" xfId="0" applyFont="1" applyFill="1" applyBorder="1" applyAlignment="1" applyProtection="1">
      <alignment vertical="center"/>
    </xf>
    <xf numFmtId="0" fontId="18" fillId="7" borderId="0" xfId="0" applyFont="1" applyFill="1" applyAlignment="1" applyProtection="1">
      <alignment vertical="center"/>
    </xf>
    <xf numFmtId="165" fontId="18" fillId="7" borderId="0" xfId="4" applyNumberFormat="1" applyFont="1" applyFill="1" applyBorder="1" applyAlignment="1" applyProtection="1">
      <alignment horizontal="center" vertical="center"/>
    </xf>
    <xf numFmtId="9" fontId="18" fillId="7" borderId="0" xfId="4" applyNumberFormat="1" applyFont="1" applyFill="1" applyBorder="1" applyAlignment="1" applyProtection="1">
      <alignment vertical="center"/>
    </xf>
    <xf numFmtId="0" fontId="8" fillId="7" borderId="0" xfId="0" applyFont="1" applyFill="1" applyBorder="1" applyAlignment="1" applyProtection="1">
      <alignment horizontal="left" vertical="center"/>
    </xf>
    <xf numFmtId="0" fontId="12" fillId="7" borderId="0" xfId="0" applyFont="1" applyFill="1" applyBorder="1" applyAlignment="1" applyProtection="1">
      <alignment vertical="center"/>
    </xf>
    <xf numFmtId="0" fontId="12" fillId="7" borderId="0" xfId="0" applyFont="1" applyFill="1" applyAlignment="1" applyProtection="1">
      <alignment vertical="center"/>
    </xf>
    <xf numFmtId="0" fontId="12" fillId="7" borderId="0" xfId="0" applyFont="1" applyFill="1" applyAlignment="1" applyProtection="1">
      <alignment horizontal="center" vertical="center"/>
    </xf>
    <xf numFmtId="9" fontId="12" fillId="7" borderId="0" xfId="4" applyNumberFormat="1" applyFont="1" applyFill="1" applyBorder="1" applyAlignment="1" applyProtection="1">
      <alignment vertical="center"/>
    </xf>
    <xf numFmtId="165" fontId="12" fillId="7" borderId="0" xfId="4" applyNumberFormat="1" applyFont="1" applyFill="1" applyBorder="1" applyAlignment="1" applyProtection="1">
      <alignment horizontal="center" vertical="center"/>
    </xf>
    <xf numFmtId="0" fontId="8" fillId="7" borderId="0" xfId="0" applyFont="1" applyFill="1" applyAlignment="1" applyProtection="1">
      <alignment horizontal="left" vertical="center"/>
    </xf>
    <xf numFmtId="0" fontId="21" fillId="2" borderId="0" xfId="0" applyFont="1" applyFill="1" applyBorder="1" applyAlignment="1" applyProtection="1">
      <alignment vertical="center"/>
    </xf>
    <xf numFmtId="9" fontId="21" fillId="2" borderId="0" xfId="0" applyNumberFormat="1" applyFont="1" applyFill="1" applyBorder="1" applyAlignment="1" applyProtection="1">
      <alignment vertical="center"/>
    </xf>
    <xf numFmtId="0" fontId="22"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9" fillId="2" borderId="0" xfId="0" applyFont="1" applyFill="1" applyBorder="1" applyAlignment="1" applyProtection="1">
      <alignment horizontal="center" vertical="center"/>
    </xf>
    <xf numFmtId="0" fontId="17" fillId="2" borderId="0" xfId="0" applyFont="1" applyFill="1" applyBorder="1" applyAlignment="1" applyProtection="1">
      <alignment vertical="center"/>
    </xf>
    <xf numFmtId="0" fontId="8" fillId="2" borderId="0" xfId="0" quotePrefix="1" applyFont="1" applyFill="1" applyBorder="1" applyAlignment="1" applyProtection="1">
      <alignment vertical="center"/>
    </xf>
    <xf numFmtId="9" fontId="8" fillId="2" borderId="0" xfId="0" quotePrefix="1" applyNumberFormat="1" applyFont="1" applyFill="1" applyBorder="1" applyAlignment="1" applyProtection="1">
      <alignment vertical="center"/>
    </xf>
    <xf numFmtId="0" fontId="9" fillId="2" borderId="0" xfId="0" applyFont="1" applyFill="1" applyBorder="1" applyAlignment="1" applyProtection="1">
      <alignment horizontal="right" vertical="center"/>
    </xf>
    <xf numFmtId="0" fontId="8" fillId="2" borderId="0" xfId="0" applyFont="1" applyFill="1" applyBorder="1" applyAlignment="1" applyProtection="1">
      <alignment horizontal="center" vertical="center"/>
    </xf>
    <xf numFmtId="44" fontId="8" fillId="2" borderId="0" xfId="4" applyFont="1" applyFill="1" applyBorder="1" applyAlignment="1" applyProtection="1">
      <alignment horizontal="center" vertical="center"/>
    </xf>
    <xf numFmtId="165" fontId="8" fillId="2" borderId="0" xfId="0" applyNumberFormat="1" applyFont="1" applyFill="1" applyBorder="1" applyAlignment="1" applyProtection="1">
      <alignment horizontal="center" vertical="center"/>
    </xf>
    <xf numFmtId="168" fontId="8" fillId="2" borderId="0" xfId="0" applyNumberFormat="1" applyFont="1" applyFill="1" applyBorder="1" applyAlignment="1" applyProtection="1">
      <alignment vertical="center"/>
    </xf>
    <xf numFmtId="166" fontId="8" fillId="2" borderId="0" xfId="2" applyNumberFormat="1" applyFont="1" applyFill="1" applyBorder="1" applyAlignment="1" applyProtection="1">
      <alignment horizontal="center" vertical="center"/>
    </xf>
    <xf numFmtId="9" fontId="8" fillId="2" borderId="0" xfId="2" applyNumberFormat="1" applyFont="1" applyFill="1" applyBorder="1" applyAlignment="1" applyProtection="1">
      <alignment horizontal="center" vertical="center"/>
    </xf>
    <xf numFmtId="166" fontId="8" fillId="2" borderId="0" xfId="2" applyNumberFormat="1" applyFont="1" applyFill="1" applyBorder="1" applyAlignment="1" applyProtection="1">
      <alignment horizontal="left" vertical="center"/>
    </xf>
    <xf numFmtId="44" fontId="8" fillId="2" borderId="0" xfId="0" applyNumberFormat="1" applyFont="1" applyFill="1" applyBorder="1" applyAlignment="1" applyProtection="1">
      <alignment horizontal="center" vertical="center"/>
    </xf>
    <xf numFmtId="44" fontId="8" fillId="2" borderId="0" xfId="4" applyFont="1" applyFill="1" applyBorder="1" applyAlignment="1" applyProtection="1">
      <alignment vertical="center"/>
    </xf>
    <xf numFmtId="166" fontId="8" fillId="2" borderId="0" xfId="2" applyNumberFormat="1" applyFont="1" applyFill="1" applyBorder="1" applyAlignment="1" applyProtection="1">
      <alignment vertical="center"/>
    </xf>
    <xf numFmtId="9" fontId="8" fillId="2" borderId="0" xfId="2" applyNumberFormat="1" applyFont="1" applyFill="1" applyBorder="1" applyAlignment="1" applyProtection="1">
      <alignment vertical="center"/>
    </xf>
    <xf numFmtId="44" fontId="9" fillId="2" borderId="0" xfId="4" applyFont="1" applyFill="1" applyBorder="1" applyAlignment="1" applyProtection="1">
      <alignment horizontal="center" vertical="center"/>
    </xf>
    <xf numFmtId="0" fontId="23" fillId="2" borderId="0" xfId="0" applyFont="1" applyFill="1" applyBorder="1" applyAlignment="1" applyProtection="1">
      <alignment vertical="center"/>
    </xf>
    <xf numFmtId="0" fontId="23" fillId="2" borderId="0" xfId="0" applyFont="1" applyFill="1" applyAlignment="1" applyProtection="1">
      <alignment vertical="center"/>
    </xf>
    <xf numFmtId="171" fontId="23" fillId="2" borderId="0" xfId="0" quotePrefix="1" applyNumberFormat="1" applyFont="1" applyFill="1" applyBorder="1" applyAlignment="1" applyProtection="1">
      <alignment horizontal="right" vertical="center"/>
    </xf>
    <xf numFmtId="0" fontId="24" fillId="2" borderId="0" xfId="0" applyFont="1" applyFill="1" applyBorder="1" applyAlignment="1" applyProtection="1">
      <alignment vertical="center"/>
    </xf>
    <xf numFmtId="167" fontId="24" fillId="2" borderId="0" xfId="2" applyNumberFormat="1" applyFont="1" applyFill="1" applyBorder="1" applyAlignment="1" applyProtection="1">
      <alignment vertical="center"/>
    </xf>
    <xf numFmtId="0" fontId="25" fillId="2" borderId="0" xfId="0" applyFont="1" applyFill="1" applyBorder="1" applyAlignment="1" applyProtection="1">
      <alignment vertical="center"/>
    </xf>
    <xf numFmtId="173" fontId="8" fillId="3" borderId="0" xfId="0" applyNumberFormat="1" applyFont="1" applyFill="1" applyBorder="1" applyAlignment="1" applyProtection="1">
      <alignment horizontal="right" vertical="center"/>
    </xf>
    <xf numFmtId="0" fontId="51" fillId="2" borderId="0" xfId="0" applyFont="1" applyFill="1" applyBorder="1" applyAlignment="1" applyProtection="1">
      <alignment horizontal="left" vertical="center"/>
    </xf>
    <xf numFmtId="0" fontId="21" fillId="3" borderId="0" xfId="0" applyFont="1" applyFill="1" applyBorder="1" applyAlignment="1" applyProtection="1">
      <alignment vertical="center"/>
    </xf>
    <xf numFmtId="170" fontId="12" fillId="9" borderId="0" xfId="0" applyNumberFormat="1" applyFont="1" applyFill="1" applyBorder="1" applyAlignment="1" applyProtection="1">
      <alignment vertical="center"/>
    </xf>
    <xf numFmtId="0" fontId="19" fillId="2" borderId="0" xfId="0" quotePrefix="1" applyFont="1" applyFill="1" applyBorder="1" applyAlignment="1" applyProtection="1">
      <alignment vertical="center"/>
    </xf>
    <xf numFmtId="14" fontId="8" fillId="2" borderId="0" xfId="0" applyNumberFormat="1" applyFont="1" applyFill="1" applyBorder="1" applyAlignment="1" applyProtection="1">
      <alignment vertical="center"/>
    </xf>
    <xf numFmtId="14" fontId="23" fillId="2" borderId="0" xfId="0" applyNumberFormat="1" applyFont="1" applyFill="1" applyBorder="1" applyAlignment="1" applyProtection="1">
      <alignment vertical="center"/>
    </xf>
    <xf numFmtId="0" fontId="40" fillId="7" borderId="0" xfId="0" applyFont="1" applyFill="1" applyBorder="1" applyAlignment="1" applyProtection="1">
      <alignment vertical="center"/>
    </xf>
    <xf numFmtId="0" fontId="24" fillId="2" borderId="0" xfId="0" applyFont="1" applyFill="1" applyBorder="1" applyProtection="1"/>
    <xf numFmtId="0" fontId="36" fillId="7" borderId="0" xfId="0" applyFont="1" applyFill="1" applyBorder="1" applyAlignment="1" applyProtection="1">
      <alignment vertical="center"/>
    </xf>
    <xf numFmtId="0" fontId="39" fillId="7" borderId="0" xfId="0" applyFont="1" applyFill="1" applyBorder="1" applyAlignment="1" applyProtection="1">
      <alignment vertical="center"/>
    </xf>
    <xf numFmtId="0" fontId="36" fillId="9" borderId="0" xfId="0" applyFont="1" applyFill="1" applyBorder="1" applyAlignment="1" applyProtection="1">
      <alignment vertical="center"/>
    </xf>
    <xf numFmtId="0" fontId="18" fillId="9" borderId="0" xfId="0" applyFont="1" applyFill="1" applyBorder="1" applyAlignment="1" applyProtection="1">
      <alignment vertical="center"/>
    </xf>
    <xf numFmtId="170" fontId="18" fillId="9" borderId="0" xfId="0" applyNumberFormat="1" applyFont="1" applyFill="1" applyBorder="1" applyAlignment="1" applyProtection="1">
      <alignment vertical="center"/>
    </xf>
    <xf numFmtId="14" fontId="8" fillId="2" borderId="0" xfId="4" applyNumberFormat="1" applyFont="1" applyFill="1" applyBorder="1" applyAlignment="1" applyProtection="1">
      <alignment vertical="center"/>
    </xf>
    <xf numFmtId="165" fontId="8" fillId="3" borderId="2" xfId="4" applyNumberFormat="1" applyFont="1" applyFill="1" applyBorder="1" applyAlignment="1" applyProtection="1">
      <alignment vertical="center"/>
    </xf>
    <xf numFmtId="165" fontId="8" fillId="2" borderId="0" xfId="4" applyNumberFormat="1" applyFont="1" applyFill="1" applyBorder="1" applyAlignment="1" applyProtection="1">
      <alignment vertical="center"/>
    </xf>
    <xf numFmtId="165" fontId="29" fillId="8" borderId="0" xfId="4" applyNumberFormat="1" applyFont="1" applyFill="1" applyBorder="1" applyAlignment="1" applyProtection="1">
      <alignment vertical="center"/>
    </xf>
    <xf numFmtId="0" fontId="29" fillId="2" borderId="0" xfId="0" applyFont="1" applyFill="1" applyBorder="1" applyAlignment="1" applyProtection="1">
      <alignment vertical="center"/>
    </xf>
    <xf numFmtId="44" fontId="29" fillId="2" borderId="0" xfId="4" applyFont="1" applyFill="1" applyBorder="1" applyAlignment="1" applyProtection="1">
      <alignment vertical="center"/>
    </xf>
    <xf numFmtId="0" fontId="28" fillId="2" borderId="0" xfId="0" applyFont="1" applyFill="1" applyBorder="1" applyAlignment="1" applyProtection="1">
      <alignment vertical="center"/>
    </xf>
    <xf numFmtId="165" fontId="29" fillId="3" borderId="0" xfId="4" applyNumberFormat="1" applyFont="1" applyFill="1" applyBorder="1" applyAlignment="1" applyProtection="1">
      <alignment vertical="center"/>
    </xf>
    <xf numFmtId="0" fontId="18" fillId="2" borderId="0" xfId="0" applyFont="1" applyFill="1" applyBorder="1" applyAlignment="1" applyProtection="1">
      <alignment vertical="center"/>
    </xf>
    <xf numFmtId="165" fontId="12" fillId="9" borderId="0" xfId="0" applyNumberFormat="1" applyFont="1" applyFill="1" applyBorder="1" applyAlignment="1" applyProtection="1">
      <alignment vertical="center"/>
    </xf>
    <xf numFmtId="0" fontId="9" fillId="2" borderId="0" xfId="0" quotePrefix="1" applyFont="1" applyFill="1" applyBorder="1" applyAlignment="1" applyProtection="1">
      <alignment vertical="center"/>
    </xf>
    <xf numFmtId="0" fontId="36" fillId="7" borderId="0" xfId="0" quotePrefix="1" applyFont="1" applyFill="1" applyBorder="1" applyAlignment="1" applyProtection="1">
      <alignment vertical="center"/>
    </xf>
    <xf numFmtId="0" fontId="9" fillId="7" borderId="0" xfId="0" quotePrefix="1" applyFont="1" applyFill="1" applyBorder="1" applyAlignment="1" applyProtection="1">
      <alignment vertical="center"/>
    </xf>
    <xf numFmtId="0" fontId="8" fillId="7" borderId="0" xfId="0" applyFont="1" applyFill="1" applyBorder="1" applyAlignment="1" applyProtection="1">
      <alignment vertical="center"/>
    </xf>
    <xf numFmtId="44" fontId="9" fillId="2" borderId="0" xfId="4" applyFont="1" applyFill="1" applyBorder="1" applyAlignment="1" applyProtection="1">
      <alignment vertical="center"/>
    </xf>
    <xf numFmtId="0" fontId="29" fillId="3" borderId="6" xfId="0" applyFont="1" applyFill="1" applyBorder="1" applyAlignment="1" applyProtection="1">
      <alignment vertical="center"/>
    </xf>
    <xf numFmtId="0" fontId="29" fillId="3" borderId="0" xfId="0" applyFont="1" applyFill="1" applyBorder="1" applyAlignment="1" applyProtection="1">
      <alignment vertical="center"/>
    </xf>
    <xf numFmtId="0" fontId="27" fillId="8" borderId="0" xfId="0" applyFont="1" applyFill="1" applyBorder="1" applyAlignment="1" applyProtection="1">
      <alignment vertical="center"/>
    </xf>
    <xf numFmtId="165" fontId="18" fillId="9" borderId="0" xfId="0" applyNumberFormat="1" applyFont="1" applyFill="1" applyBorder="1" applyAlignment="1" applyProtection="1">
      <alignment vertical="center"/>
    </xf>
    <xf numFmtId="0" fontId="12" fillId="7" borderId="0" xfId="0" quotePrefix="1" applyFont="1" applyFill="1" applyBorder="1" applyAlignment="1" applyProtection="1">
      <alignment vertical="center"/>
    </xf>
    <xf numFmtId="0" fontId="8" fillId="8" borderId="6" xfId="0" applyFont="1" applyFill="1" applyBorder="1" applyAlignment="1" applyProtection="1">
      <alignment vertical="center"/>
    </xf>
    <xf numFmtId="0" fontId="9" fillId="3" borderId="6" xfId="0" applyFont="1" applyFill="1" applyBorder="1" applyAlignment="1" applyProtection="1">
      <alignment vertical="center"/>
    </xf>
    <xf numFmtId="165" fontId="8" fillId="3" borderId="6" xfId="4" applyNumberFormat="1" applyFont="1" applyFill="1" applyBorder="1" applyAlignment="1" applyProtection="1">
      <alignment vertical="center"/>
    </xf>
    <xf numFmtId="44" fontId="18" fillId="7" borderId="0" xfId="4" applyFont="1" applyFill="1" applyBorder="1" applyAlignment="1" applyProtection="1">
      <alignment vertical="center"/>
    </xf>
    <xf numFmtId="0" fontId="9" fillId="8" borderId="8" xfId="0" applyFont="1" applyFill="1" applyBorder="1" applyAlignment="1" applyProtection="1">
      <alignment vertical="center"/>
    </xf>
    <xf numFmtId="0" fontId="8" fillId="8" borderId="8" xfId="0" applyFont="1" applyFill="1" applyBorder="1" applyAlignment="1" applyProtection="1">
      <alignment vertical="center"/>
    </xf>
    <xf numFmtId="165" fontId="9" fillId="8" borderId="8" xfId="0" applyNumberFormat="1" applyFont="1" applyFill="1" applyBorder="1" applyAlignment="1" applyProtection="1">
      <alignment vertical="center"/>
    </xf>
    <xf numFmtId="0" fontId="8" fillId="8" borderId="9" xfId="0" applyFont="1" applyFill="1" applyBorder="1" applyAlignment="1" applyProtection="1">
      <alignment vertical="center"/>
    </xf>
    <xf numFmtId="0" fontId="8" fillId="8" borderId="10" xfId="0" applyFont="1" applyFill="1" applyBorder="1" applyAlignment="1" applyProtection="1">
      <alignment vertical="center"/>
    </xf>
    <xf numFmtId="9" fontId="8" fillId="2" borderId="0" xfId="3" applyFont="1" applyFill="1" applyBorder="1" applyAlignment="1" applyProtection="1">
      <alignment vertical="center"/>
    </xf>
    <xf numFmtId="165" fontId="8" fillId="2" borderId="0" xfId="0" applyNumberFormat="1" applyFont="1" applyFill="1" applyBorder="1" applyAlignment="1" applyProtection="1">
      <alignment vertical="center"/>
    </xf>
    <xf numFmtId="0" fontId="31" fillId="9" borderId="0" xfId="0" applyFont="1" applyFill="1" applyBorder="1" applyAlignment="1" applyProtection="1">
      <alignment vertical="center"/>
    </xf>
    <xf numFmtId="14" fontId="8" fillId="2" borderId="0" xfId="0" applyNumberFormat="1" applyFont="1" applyFill="1" applyAlignment="1" applyProtection="1">
      <alignment vertical="center"/>
    </xf>
    <xf numFmtId="44" fontId="8" fillId="2" borderId="0" xfId="4" applyFont="1" applyFill="1" applyAlignment="1" applyProtection="1">
      <alignment vertical="center"/>
    </xf>
    <xf numFmtId="0" fontId="8" fillId="8" borderId="0" xfId="0" applyFont="1" applyFill="1" applyAlignment="1" applyProtection="1">
      <alignment vertical="center"/>
    </xf>
    <xf numFmtId="0" fontId="32" fillId="3" borderId="0" xfId="0" quotePrefix="1" applyFont="1" applyFill="1" applyAlignment="1" applyProtection="1">
      <alignment vertical="center"/>
    </xf>
    <xf numFmtId="14" fontId="8" fillId="3" borderId="0" xfId="0" applyNumberFormat="1" applyFont="1" applyFill="1" applyAlignment="1" applyProtection="1">
      <alignment vertical="center"/>
    </xf>
    <xf numFmtId="44" fontId="8" fillId="3" borderId="0" xfId="4" applyFont="1" applyFill="1" applyAlignment="1" applyProtection="1">
      <alignment vertical="center"/>
    </xf>
    <xf numFmtId="14" fontId="8" fillId="3" borderId="6" xfId="0" applyNumberFormat="1" applyFont="1" applyFill="1" applyBorder="1" applyAlignment="1" applyProtection="1">
      <alignment vertical="center"/>
    </xf>
    <xf numFmtId="165" fontId="9" fillId="3" borderId="6" xfId="4" applyNumberFormat="1" applyFont="1" applyFill="1" applyBorder="1" applyAlignment="1" applyProtection="1">
      <alignment vertical="center"/>
    </xf>
    <xf numFmtId="44" fontId="8" fillId="3" borderId="6" xfId="4" applyFont="1" applyFill="1" applyBorder="1" applyAlignment="1" applyProtection="1">
      <alignment vertical="center"/>
    </xf>
    <xf numFmtId="0" fontId="8" fillId="8" borderId="5" xfId="0" applyFont="1" applyFill="1" applyBorder="1" applyAlignment="1" applyProtection="1">
      <alignment vertical="center"/>
    </xf>
    <xf numFmtId="9" fontId="9" fillId="3" borderId="2" xfId="0" applyNumberFormat="1" applyFont="1" applyFill="1" applyBorder="1" applyAlignment="1" applyProtection="1">
      <alignment vertical="center"/>
    </xf>
    <xf numFmtId="44" fontId="8" fillId="3" borderId="2" xfId="4" applyFont="1" applyFill="1" applyBorder="1" applyAlignment="1" applyProtection="1">
      <alignment vertical="center"/>
    </xf>
    <xf numFmtId="3" fontId="8" fillId="3" borderId="6" xfId="4" applyNumberFormat="1" applyFont="1" applyFill="1" applyBorder="1" applyAlignment="1" applyProtection="1">
      <alignment vertical="center"/>
    </xf>
    <xf numFmtId="0" fontId="9" fillId="8" borderId="2" xfId="0" applyFont="1" applyFill="1" applyBorder="1" applyAlignment="1" applyProtection="1">
      <alignment vertical="center"/>
    </xf>
    <xf numFmtId="165" fontId="9" fillId="8" borderId="2" xfId="4" applyNumberFormat="1" applyFont="1" applyFill="1" applyBorder="1" applyAlignment="1" applyProtection="1">
      <alignment vertical="center"/>
    </xf>
    <xf numFmtId="0" fontId="9" fillId="2" borderId="0" xfId="0" applyFont="1" applyFill="1" applyAlignment="1" applyProtection="1">
      <alignment vertical="center"/>
    </xf>
    <xf numFmtId="165" fontId="8" fillId="3" borderId="0" xfId="4" applyNumberFormat="1" applyFont="1" applyFill="1" applyAlignment="1" applyProtection="1">
      <alignment vertical="center"/>
    </xf>
    <xf numFmtId="0" fontId="9" fillId="3" borderId="0" xfId="0" applyFont="1" applyFill="1" applyAlignment="1" applyProtection="1">
      <alignment vertical="center"/>
    </xf>
    <xf numFmtId="165" fontId="8" fillId="3" borderId="0" xfId="4" applyNumberFormat="1" applyFont="1" applyFill="1" applyBorder="1" applyAlignment="1" applyProtection="1">
      <alignment vertical="center"/>
    </xf>
    <xf numFmtId="3" fontId="29" fillId="3" borderId="6" xfId="4" applyNumberFormat="1" applyFont="1" applyFill="1" applyBorder="1" applyAlignment="1" applyProtection="1">
      <alignment vertical="center"/>
    </xf>
    <xf numFmtId="165" fontId="8" fillId="8" borderId="2" xfId="4" applyNumberFormat="1" applyFont="1" applyFill="1" applyBorder="1" applyAlignment="1" applyProtection="1">
      <alignment vertical="center"/>
    </xf>
    <xf numFmtId="0" fontId="26" fillId="8" borderId="0" xfId="0" applyFont="1" applyFill="1" applyAlignment="1" applyProtection="1">
      <alignment vertical="center"/>
    </xf>
    <xf numFmtId="0" fontId="33" fillId="8" borderId="0" xfId="0" applyFont="1" applyFill="1" applyAlignment="1" applyProtection="1">
      <alignment vertical="center"/>
    </xf>
    <xf numFmtId="0" fontId="28" fillId="3" borderId="0" xfId="0" applyFont="1" applyFill="1" applyBorder="1" applyAlignment="1" applyProtection="1">
      <alignment vertical="center"/>
    </xf>
    <xf numFmtId="0" fontId="19" fillId="3" borderId="0" xfId="0" applyFont="1" applyFill="1" applyAlignment="1" applyProtection="1">
      <alignment vertical="center"/>
    </xf>
    <xf numFmtId="9" fontId="9" fillId="3" borderId="0" xfId="0" applyNumberFormat="1" applyFont="1" applyFill="1" applyAlignment="1" applyProtection="1">
      <alignment vertical="center"/>
    </xf>
    <xf numFmtId="165" fontId="9" fillId="8" borderId="0" xfId="4" applyNumberFormat="1" applyFont="1" applyFill="1" applyAlignment="1" applyProtection="1">
      <alignment vertical="center"/>
    </xf>
    <xf numFmtId="165" fontId="8" fillId="8" borderId="0" xfId="4" applyNumberFormat="1" applyFont="1" applyFill="1" applyAlignment="1" applyProtection="1">
      <alignment vertical="center"/>
    </xf>
    <xf numFmtId="165" fontId="8" fillId="8" borderId="0" xfId="0" applyNumberFormat="1" applyFont="1" applyFill="1" applyAlignment="1" applyProtection="1">
      <alignment vertical="center"/>
    </xf>
    <xf numFmtId="0" fontId="8" fillId="8" borderId="0" xfId="0" quotePrefix="1" applyFont="1" applyFill="1" applyAlignment="1" applyProtection="1">
      <alignment vertical="center" wrapText="1"/>
    </xf>
    <xf numFmtId="165" fontId="9" fillId="3" borderId="11" xfId="4" applyNumberFormat="1" applyFont="1" applyFill="1" applyBorder="1" applyAlignment="1" applyProtection="1">
      <alignment vertical="center"/>
    </xf>
    <xf numFmtId="0" fontId="31" fillId="9" borderId="8" xfId="0" applyFont="1" applyFill="1" applyBorder="1" applyAlignment="1" applyProtection="1">
      <alignment vertical="center"/>
    </xf>
    <xf numFmtId="0" fontId="18" fillId="9" borderId="8" xfId="0" applyFont="1" applyFill="1" applyBorder="1" applyAlignment="1" applyProtection="1">
      <alignment vertical="center"/>
    </xf>
    <xf numFmtId="165" fontId="12" fillId="9" borderId="8" xfId="0" applyNumberFormat="1" applyFont="1" applyFill="1" applyBorder="1" applyAlignment="1" applyProtection="1">
      <alignment vertical="center"/>
    </xf>
    <xf numFmtId="0" fontId="31" fillId="9" borderId="0" xfId="0" applyFont="1" applyFill="1" applyAlignment="1" applyProtection="1">
      <alignment vertical="center"/>
    </xf>
    <xf numFmtId="0" fontId="12" fillId="9" borderId="0" xfId="0" applyFont="1" applyFill="1" applyAlignment="1" applyProtection="1">
      <alignment vertical="center"/>
    </xf>
    <xf numFmtId="165" fontId="12" fillId="9" borderId="0" xfId="0" applyNumberFormat="1" applyFont="1" applyFill="1" applyAlignment="1" applyProtection="1">
      <alignment vertical="center"/>
    </xf>
    <xf numFmtId="0" fontId="31" fillId="3" borderId="0" xfId="0" applyFont="1" applyFill="1" applyAlignment="1" applyProtection="1">
      <alignment vertical="center"/>
    </xf>
    <xf numFmtId="0" fontId="18" fillId="3" borderId="0" xfId="0" applyFont="1" applyFill="1" applyAlignment="1" applyProtection="1">
      <alignment vertical="center"/>
    </xf>
    <xf numFmtId="165" fontId="12" fillId="3" borderId="0" xfId="0" applyNumberFormat="1" applyFont="1" applyFill="1" applyAlignment="1" applyProtection="1">
      <alignment vertical="center"/>
    </xf>
    <xf numFmtId="170" fontId="31" fillId="9" borderId="0" xfId="0" applyNumberFormat="1" applyFont="1" applyFill="1" applyBorder="1" applyAlignment="1" applyProtection="1">
      <alignment vertical="center"/>
    </xf>
    <xf numFmtId="0" fontId="37" fillId="3" borderId="0" xfId="0" applyFont="1" applyFill="1" applyBorder="1" applyAlignment="1" applyProtection="1">
      <alignment vertical="center"/>
    </xf>
    <xf numFmtId="44" fontId="8" fillId="3" borderId="0" xfId="4" applyFont="1" applyFill="1" applyBorder="1" applyAlignment="1" applyProtection="1">
      <alignment vertical="center"/>
    </xf>
    <xf numFmtId="165" fontId="8" fillId="8" borderId="0" xfId="4" applyNumberFormat="1" applyFont="1" applyFill="1" applyBorder="1" applyAlignment="1" applyProtection="1">
      <alignment vertical="center"/>
    </xf>
    <xf numFmtId="9" fontId="8" fillId="3" borderId="2" xfId="0" applyNumberFormat="1" applyFont="1" applyFill="1" applyBorder="1" applyAlignment="1" applyProtection="1">
      <alignment vertical="center"/>
    </xf>
    <xf numFmtId="0" fontId="16" fillId="8" borderId="0" xfId="0" applyFont="1" applyFill="1" applyBorder="1" applyAlignment="1" applyProtection="1">
      <alignment vertical="center"/>
    </xf>
    <xf numFmtId="0" fontId="17" fillId="8" borderId="0" xfId="0" applyFont="1" applyFill="1" applyBorder="1" applyAlignment="1" applyProtection="1">
      <alignment vertical="center"/>
    </xf>
    <xf numFmtId="0" fontId="36" fillId="9" borderId="0" xfId="0" applyFont="1" applyFill="1" applyAlignment="1" applyProtection="1">
      <alignment vertical="center"/>
    </xf>
    <xf numFmtId="0" fontId="8" fillId="9" borderId="0" xfId="0" applyFont="1" applyFill="1" applyAlignment="1" applyProtection="1">
      <alignment vertical="center"/>
    </xf>
    <xf numFmtId="0" fontId="18" fillId="9" borderId="0" xfId="0" applyFont="1" applyFill="1" applyAlignment="1" applyProtection="1">
      <alignment vertical="center"/>
    </xf>
    <xf numFmtId="0" fontId="37" fillId="2" borderId="0" xfId="0" applyFont="1" applyFill="1" applyAlignment="1" applyProtection="1">
      <alignment vertical="center"/>
    </xf>
    <xf numFmtId="0" fontId="19" fillId="0" borderId="0" xfId="0" applyFont="1" applyFill="1" applyAlignment="1" applyProtection="1">
      <alignment vertical="center"/>
    </xf>
    <xf numFmtId="0" fontId="36" fillId="3" borderId="0" xfId="0" applyFont="1" applyFill="1" applyBorder="1" applyAlignment="1" applyProtection="1">
      <alignment vertical="center"/>
    </xf>
    <xf numFmtId="170" fontId="12" fillId="9" borderId="0" xfId="0" applyNumberFormat="1" applyFont="1" applyFill="1" applyAlignment="1" applyProtection="1">
      <alignment vertical="center"/>
    </xf>
    <xf numFmtId="165" fontId="9" fillId="2" borderId="0" xfId="0" applyNumberFormat="1" applyFont="1" applyFill="1" applyAlignment="1" applyProtection="1">
      <alignment vertical="center"/>
    </xf>
    <xf numFmtId="0" fontId="9" fillId="8" borderId="6" xfId="0" applyFont="1" applyFill="1" applyBorder="1" applyAlignment="1" applyProtection="1">
      <alignment vertical="center"/>
    </xf>
    <xf numFmtId="165" fontId="9" fillId="8" borderId="6" xfId="0" applyNumberFormat="1" applyFont="1" applyFill="1" applyBorder="1" applyAlignment="1" applyProtection="1">
      <alignment vertical="center"/>
    </xf>
    <xf numFmtId="165" fontId="8" fillId="3" borderId="2" xfId="0" applyNumberFormat="1" applyFont="1" applyFill="1" applyBorder="1" applyAlignment="1" applyProtection="1">
      <alignment vertical="center"/>
    </xf>
    <xf numFmtId="0" fontId="12" fillId="3" borderId="0" xfId="0" applyFont="1" applyFill="1" applyAlignment="1" applyProtection="1">
      <alignment vertical="center"/>
    </xf>
    <xf numFmtId="165" fontId="18" fillId="3" borderId="0" xfId="0" applyNumberFormat="1" applyFont="1" applyFill="1" applyAlignment="1" applyProtection="1">
      <alignment vertical="center"/>
    </xf>
    <xf numFmtId="0" fontId="18" fillId="2" borderId="0" xfId="0" applyFont="1" applyFill="1" applyAlignment="1" applyProtection="1">
      <alignment vertical="center"/>
    </xf>
    <xf numFmtId="165" fontId="9" fillId="3" borderId="0" xfId="0" applyNumberFormat="1" applyFont="1" applyFill="1" applyAlignment="1" applyProtection="1">
      <alignment vertical="center"/>
    </xf>
    <xf numFmtId="165" fontId="9" fillId="8" borderId="0" xfId="0" applyNumberFormat="1" applyFont="1" applyFill="1" applyAlignment="1" applyProtection="1">
      <alignment vertical="center"/>
    </xf>
    <xf numFmtId="165" fontId="9" fillId="3" borderId="6" xfId="0" applyNumberFormat="1" applyFont="1" applyFill="1" applyBorder="1" applyAlignment="1" applyProtection="1">
      <alignment vertical="center"/>
    </xf>
    <xf numFmtId="165" fontId="9" fillId="3" borderId="2" xfId="0" applyNumberFormat="1" applyFont="1" applyFill="1" applyBorder="1" applyAlignment="1" applyProtection="1">
      <alignment vertical="center"/>
    </xf>
    <xf numFmtId="44" fontId="9" fillId="3" borderId="6" xfId="4" applyFont="1" applyFill="1" applyBorder="1" applyAlignment="1" applyProtection="1">
      <alignment vertical="center"/>
    </xf>
    <xf numFmtId="9" fontId="8" fillId="3" borderId="0" xfId="3" applyFont="1" applyFill="1" applyAlignment="1" applyProtection="1">
      <alignment vertical="center"/>
    </xf>
    <xf numFmtId="165" fontId="9" fillId="3" borderId="0" xfId="4" applyNumberFormat="1" applyFont="1" applyFill="1" applyAlignment="1" applyProtection="1">
      <alignment vertical="center"/>
    </xf>
    <xf numFmtId="0" fontId="12" fillId="9" borderId="8" xfId="0" applyFont="1" applyFill="1" applyBorder="1" applyAlignment="1" applyProtection="1">
      <alignment vertical="center"/>
    </xf>
    <xf numFmtId="0" fontId="9" fillId="2" borderId="0" xfId="0" applyFont="1" applyFill="1" applyAlignment="1" applyProtection="1">
      <alignment horizontal="center" vertical="center"/>
    </xf>
    <xf numFmtId="0" fontId="22" fillId="2" borderId="0" xfId="0" applyFont="1" applyFill="1" applyBorder="1" applyAlignment="1" applyProtection="1">
      <alignment horizontal="left" vertical="center" indent="7"/>
    </xf>
    <xf numFmtId="0" fontId="8" fillId="0" borderId="0" xfId="0" applyFont="1" applyFill="1" applyAlignment="1" applyProtection="1">
      <alignment vertical="center"/>
    </xf>
    <xf numFmtId="0" fontId="22" fillId="4" borderId="0" xfId="0" applyFont="1" applyFill="1" applyAlignment="1" applyProtection="1">
      <alignment vertical="center"/>
    </xf>
    <xf numFmtId="0" fontId="8" fillId="4" borderId="0" xfId="0" applyFont="1" applyFill="1" applyAlignment="1" applyProtection="1">
      <alignment vertical="center"/>
    </xf>
    <xf numFmtId="0" fontId="9" fillId="4" borderId="0" xfId="0" applyFont="1" applyFill="1" applyAlignment="1" applyProtection="1">
      <alignment vertical="center"/>
    </xf>
    <xf numFmtId="170" fontId="9" fillId="4" borderId="0" xfId="0" applyNumberFormat="1" applyFont="1" applyFill="1" applyAlignment="1" applyProtection="1">
      <alignment vertical="center"/>
    </xf>
    <xf numFmtId="165" fontId="8" fillId="2" borderId="0" xfId="0" applyNumberFormat="1" applyFont="1" applyFill="1" applyAlignment="1" applyProtection="1">
      <alignment vertical="center"/>
    </xf>
    <xf numFmtId="165" fontId="8" fillId="5" borderId="0" xfId="0" applyNumberFormat="1" applyFont="1" applyFill="1" applyAlignment="1" applyProtection="1">
      <alignment vertical="center"/>
    </xf>
    <xf numFmtId="165" fontId="8" fillId="3" borderId="0" xfId="0" applyNumberFormat="1" applyFont="1" applyFill="1" applyAlignment="1" applyProtection="1">
      <alignment vertical="center"/>
    </xf>
    <xf numFmtId="165" fontId="9" fillId="4" borderId="0" xfId="0" applyNumberFormat="1" applyFont="1" applyFill="1" applyAlignment="1" applyProtection="1">
      <alignment vertical="center"/>
    </xf>
    <xf numFmtId="165" fontId="9" fillId="2" borderId="0" xfId="0" applyNumberFormat="1" applyFont="1" applyFill="1" applyBorder="1" applyAlignment="1" applyProtection="1">
      <alignment vertical="center"/>
    </xf>
    <xf numFmtId="43" fontId="8" fillId="3" borderId="0" xfId="2" applyFont="1" applyFill="1" applyBorder="1" applyAlignment="1" applyProtection="1">
      <alignment vertical="center"/>
    </xf>
    <xf numFmtId="165" fontId="8" fillId="3" borderId="0" xfId="4" applyNumberFormat="1" applyFont="1" applyFill="1" applyBorder="1" applyProtection="1"/>
    <xf numFmtId="165" fontId="29" fillId="3" borderId="6" xfId="4" applyNumberFormat="1" applyFont="1" applyFill="1" applyBorder="1" applyProtection="1"/>
    <xf numFmtId="0" fontId="8" fillId="2" borderId="0" xfId="0" applyFont="1" applyFill="1" applyProtection="1"/>
    <xf numFmtId="0" fontId="8" fillId="2" borderId="0" xfId="0" applyFont="1" applyFill="1" applyBorder="1" applyProtection="1"/>
    <xf numFmtId="0" fontId="23" fillId="2" borderId="0" xfId="0" applyFont="1" applyFill="1" applyBorder="1" applyProtection="1"/>
    <xf numFmtId="0" fontId="29" fillId="3" borderId="0" xfId="0" applyFont="1" applyFill="1" applyAlignment="1" applyProtection="1">
      <alignment vertical="center"/>
    </xf>
    <xf numFmtId="0" fontId="8" fillId="3" borderId="0" xfId="0" applyFont="1" applyFill="1" applyProtection="1"/>
    <xf numFmtId="0" fontId="23" fillId="2" borderId="0" xfId="0" applyFont="1" applyFill="1" applyProtection="1"/>
    <xf numFmtId="171" fontId="8" fillId="2" borderId="0" xfId="0" quotePrefix="1" applyNumberFormat="1" applyFont="1" applyFill="1" applyBorder="1" applyAlignment="1" applyProtection="1">
      <alignment horizontal="right"/>
    </xf>
    <xf numFmtId="171" fontId="23" fillId="2" borderId="0" xfId="0" quotePrefix="1" applyNumberFormat="1" applyFont="1" applyFill="1" applyBorder="1" applyAlignment="1" applyProtection="1">
      <alignment horizontal="right"/>
    </xf>
    <xf numFmtId="167" fontId="8" fillId="2" borderId="0" xfId="2" applyNumberFormat="1" applyFont="1" applyFill="1" applyBorder="1" applyProtection="1"/>
    <xf numFmtId="0" fontId="8" fillId="2" borderId="0" xfId="0" applyFont="1" applyFill="1" applyBorder="1" applyAlignment="1" applyProtection="1">
      <alignment horizontal="left" indent="1"/>
    </xf>
    <xf numFmtId="0" fontId="8" fillId="2" borderId="0" xfId="0" quotePrefix="1" applyFont="1" applyFill="1" applyBorder="1" applyProtection="1"/>
    <xf numFmtId="0" fontId="8" fillId="0" borderId="0" xfId="0" applyFont="1" applyFill="1" applyBorder="1" applyProtection="1"/>
    <xf numFmtId="43" fontId="8" fillId="2" borderId="0" xfId="2" applyFont="1" applyFill="1" applyBorder="1" applyProtection="1"/>
    <xf numFmtId="14" fontId="8" fillId="2" borderId="0" xfId="0" applyNumberFormat="1" applyFont="1" applyFill="1" applyBorder="1" applyProtection="1"/>
    <xf numFmtId="0" fontId="12" fillId="7" borderId="0" xfId="0" applyFont="1" applyFill="1" applyBorder="1" applyProtection="1"/>
    <xf numFmtId="0" fontId="31" fillId="9" borderId="0" xfId="0" applyFont="1" applyFill="1" applyBorder="1" applyProtection="1"/>
    <xf numFmtId="0" fontId="12" fillId="9" borderId="0" xfId="0" applyFont="1" applyFill="1" applyBorder="1" applyProtection="1"/>
    <xf numFmtId="170" fontId="12" fillId="9" borderId="0" xfId="0" applyNumberFormat="1" applyFont="1" applyFill="1" applyBorder="1" applyProtection="1"/>
    <xf numFmtId="170" fontId="8" fillId="2" borderId="0" xfId="0" applyNumberFormat="1" applyFont="1" applyFill="1" applyBorder="1" applyProtection="1"/>
    <xf numFmtId="0" fontId="9" fillId="8" borderId="0" xfId="0" quotePrefix="1" applyFont="1" applyFill="1" applyBorder="1" applyProtection="1"/>
    <xf numFmtId="0" fontId="8" fillId="8" borderId="0" xfId="0" applyFont="1" applyFill="1" applyBorder="1" applyProtection="1"/>
    <xf numFmtId="0" fontId="8" fillId="3" borderId="0" xfId="0" quotePrefix="1" applyFont="1" applyFill="1" applyBorder="1" applyProtection="1"/>
    <xf numFmtId="0" fontId="8" fillId="3" borderId="0" xfId="0" applyFont="1" applyFill="1" applyBorder="1" applyProtection="1"/>
    <xf numFmtId="0" fontId="9" fillId="3" borderId="0" xfId="0" applyFont="1" applyFill="1" applyBorder="1" applyProtection="1"/>
    <xf numFmtId="165" fontId="8" fillId="3" borderId="0" xfId="4" applyNumberFormat="1" applyFont="1" applyFill="1" applyBorder="1" applyAlignment="1" applyProtection="1"/>
    <xf numFmtId="165" fontId="8" fillId="2" borderId="0" xfId="4" applyNumberFormat="1" applyFont="1" applyFill="1" applyBorder="1" applyProtection="1"/>
    <xf numFmtId="44" fontId="8" fillId="3" borderId="0" xfId="4" applyFont="1" applyFill="1" applyBorder="1" applyProtection="1"/>
    <xf numFmtId="0" fontId="9" fillId="3" borderId="6" xfId="0" applyFont="1" applyFill="1" applyBorder="1" applyProtection="1"/>
    <xf numFmtId="0" fontId="8" fillId="3" borderId="6" xfId="0" applyFont="1" applyFill="1" applyBorder="1" applyProtection="1"/>
    <xf numFmtId="0" fontId="29" fillId="3" borderId="6" xfId="0" applyFont="1" applyFill="1" applyBorder="1" applyProtection="1"/>
    <xf numFmtId="0" fontId="8" fillId="3" borderId="2" xfId="0" applyFont="1" applyFill="1" applyBorder="1" applyProtection="1"/>
    <xf numFmtId="0" fontId="29" fillId="3" borderId="2" xfId="0" applyFont="1" applyFill="1" applyBorder="1" applyProtection="1"/>
    <xf numFmtId="165" fontId="29" fillId="3" borderId="2" xfId="4" applyNumberFormat="1" applyFont="1" applyFill="1" applyBorder="1" applyProtection="1"/>
    <xf numFmtId="164" fontId="29" fillId="3" borderId="2" xfId="4" applyNumberFormat="1" applyFont="1" applyFill="1" applyBorder="1" applyProtection="1"/>
    <xf numFmtId="0" fontId="29" fillId="3" borderId="0" xfId="0" applyFont="1" applyFill="1" applyBorder="1" applyProtection="1"/>
    <xf numFmtId="165" fontId="29" fillId="3" borderId="0" xfId="4" applyNumberFormat="1" applyFont="1" applyFill="1" applyBorder="1" applyProtection="1"/>
    <xf numFmtId="0" fontId="8" fillId="3" borderId="12" xfId="0" applyFont="1" applyFill="1" applyBorder="1" applyProtection="1"/>
    <xf numFmtId="0" fontId="29" fillId="3" borderId="12" xfId="0" applyFont="1" applyFill="1" applyBorder="1" applyProtection="1"/>
    <xf numFmtId="165" fontId="29" fillId="3" borderId="12" xfId="4" applyNumberFormat="1" applyFont="1" applyFill="1" applyBorder="1" applyProtection="1"/>
    <xf numFmtId="0" fontId="8" fillId="3" borderId="4" xfId="0" applyFont="1" applyFill="1" applyBorder="1" applyProtection="1"/>
    <xf numFmtId="0" fontId="29" fillId="3" borderId="4" xfId="0" applyFont="1" applyFill="1" applyBorder="1" applyProtection="1"/>
    <xf numFmtId="165" fontId="29" fillId="3" borderId="4" xfId="4" applyNumberFormat="1" applyFont="1" applyFill="1" applyBorder="1" applyProtection="1"/>
    <xf numFmtId="0" fontId="8" fillId="3" borderId="13" xfId="0" applyFont="1" applyFill="1" applyBorder="1" applyProtection="1"/>
    <xf numFmtId="0" fontId="29" fillId="3" borderId="13" xfId="0" applyFont="1" applyFill="1" applyBorder="1" applyProtection="1"/>
    <xf numFmtId="9" fontId="29" fillId="3" borderId="13" xfId="3" applyFont="1" applyFill="1" applyBorder="1" applyProtection="1"/>
    <xf numFmtId="9" fontId="8" fillId="3" borderId="0" xfId="0" applyNumberFormat="1" applyFont="1" applyFill="1" applyBorder="1" applyProtection="1"/>
    <xf numFmtId="9" fontId="29" fillId="3" borderId="0" xfId="3" applyFont="1" applyFill="1" applyBorder="1" applyProtection="1"/>
    <xf numFmtId="9" fontId="29" fillId="3" borderId="2" xfId="3" applyFont="1" applyFill="1" applyBorder="1" applyProtection="1"/>
    <xf numFmtId="0" fontId="9" fillId="2" borderId="0" xfId="0" quotePrefix="1" applyFont="1" applyFill="1" applyBorder="1" applyProtection="1"/>
    <xf numFmtId="165" fontId="12" fillId="7" borderId="0" xfId="4" applyNumberFormat="1" applyFont="1" applyFill="1" applyBorder="1" applyProtection="1"/>
    <xf numFmtId="165" fontId="9" fillId="2" borderId="0" xfId="4" applyNumberFormat="1" applyFont="1" applyFill="1" applyBorder="1" applyProtection="1"/>
    <xf numFmtId="0" fontId="9" fillId="2" borderId="0" xfId="0" applyFont="1" applyFill="1" applyBorder="1" applyProtection="1"/>
    <xf numFmtId="0" fontId="27" fillId="8" borderId="0" xfId="0" quotePrefix="1" applyFont="1" applyFill="1" applyBorder="1" applyProtection="1"/>
    <xf numFmtId="0" fontId="29" fillId="8" borderId="0" xfId="0" applyFont="1" applyFill="1" applyBorder="1" applyProtection="1"/>
    <xf numFmtId="165" fontId="29" fillId="8" borderId="0" xfId="4" applyNumberFormat="1" applyFont="1" applyFill="1" applyBorder="1" applyProtection="1"/>
    <xf numFmtId="0" fontId="27" fillId="3" borderId="6" xfId="0" applyFont="1" applyFill="1" applyBorder="1" applyProtection="1"/>
    <xf numFmtId="0" fontId="27" fillId="3" borderId="0" xfId="0" applyFont="1" applyFill="1" applyBorder="1" applyProtection="1"/>
    <xf numFmtId="0" fontId="29" fillId="3" borderId="6" xfId="0" applyFont="1" applyFill="1" applyBorder="1" applyAlignment="1" applyProtection="1">
      <alignment horizontal="left" indent="1"/>
    </xf>
    <xf numFmtId="0" fontId="44" fillId="2" borderId="0" xfId="0" applyFont="1" applyFill="1" applyBorder="1" applyProtection="1"/>
    <xf numFmtId="0" fontId="38" fillId="3" borderId="0" xfId="0" applyFont="1" applyFill="1" applyBorder="1" applyProtection="1"/>
    <xf numFmtId="165" fontId="20" fillId="3" borderId="6" xfId="0" applyNumberFormat="1" applyFont="1" applyFill="1" applyBorder="1" applyProtection="1"/>
    <xf numFmtId="165" fontId="8" fillId="3" borderId="6" xfId="4" applyNumberFormat="1" applyFont="1" applyFill="1" applyBorder="1" applyProtection="1"/>
    <xf numFmtId="0" fontId="9" fillId="3" borderId="2" xfId="0" applyFont="1" applyFill="1" applyBorder="1" applyProtection="1"/>
    <xf numFmtId="165" fontId="9" fillId="3" borderId="2" xfId="0" applyNumberFormat="1" applyFont="1" applyFill="1" applyBorder="1" applyProtection="1"/>
    <xf numFmtId="165" fontId="8" fillId="3" borderId="2" xfId="0" applyNumberFormat="1" applyFont="1" applyFill="1" applyBorder="1" applyProtection="1"/>
    <xf numFmtId="0" fontId="9" fillId="3" borderId="5" xfId="0" applyFont="1" applyFill="1" applyBorder="1" applyProtection="1"/>
    <xf numFmtId="0" fontId="8" fillId="3" borderId="5" xfId="0" applyFont="1" applyFill="1" applyBorder="1" applyProtection="1"/>
    <xf numFmtId="165" fontId="9" fillId="3" borderId="5" xfId="0" applyNumberFormat="1" applyFont="1" applyFill="1" applyBorder="1" applyProtection="1"/>
    <xf numFmtId="165" fontId="8" fillId="3" borderId="5" xfId="0" applyNumberFormat="1" applyFont="1" applyFill="1" applyBorder="1" applyProtection="1"/>
    <xf numFmtId="165" fontId="8" fillId="3" borderId="6" xfId="0" applyNumberFormat="1" applyFont="1" applyFill="1" applyBorder="1" applyProtection="1"/>
    <xf numFmtId="165" fontId="8" fillId="3" borderId="2" xfId="0" applyNumberFormat="1" applyFont="1" applyFill="1" applyBorder="1" applyAlignment="1" applyProtection="1">
      <alignment horizontal="left" indent="5"/>
    </xf>
    <xf numFmtId="165" fontId="8" fillId="3" borderId="0" xfId="0" applyNumberFormat="1" applyFont="1" applyFill="1" applyBorder="1" applyProtection="1"/>
    <xf numFmtId="165" fontId="8" fillId="3" borderId="0" xfId="0" applyNumberFormat="1" applyFont="1" applyFill="1" applyProtection="1"/>
    <xf numFmtId="0" fontId="16" fillId="3" borderId="0" xfId="0" applyFont="1" applyFill="1" applyBorder="1" applyProtection="1"/>
    <xf numFmtId="0" fontId="18" fillId="7" borderId="0" xfId="0" applyFont="1" applyFill="1" applyBorder="1" applyProtection="1"/>
    <xf numFmtId="165" fontId="12" fillId="7" borderId="0" xfId="0" applyNumberFormat="1" applyFont="1" applyFill="1" applyBorder="1" applyProtection="1"/>
    <xf numFmtId="165" fontId="9" fillId="3" borderId="0" xfId="0" applyNumberFormat="1" applyFont="1" applyFill="1" applyBorder="1" applyProtection="1"/>
    <xf numFmtId="165" fontId="9" fillId="3" borderId="0" xfId="0" applyNumberFormat="1" applyFont="1" applyFill="1" applyAlignment="1" applyProtection="1">
      <alignment horizontal="left" indent="5"/>
    </xf>
    <xf numFmtId="165" fontId="9" fillId="3" borderId="0" xfId="0" applyNumberFormat="1" applyFont="1" applyFill="1" applyAlignment="1" applyProtection="1">
      <alignment horizontal="left"/>
    </xf>
    <xf numFmtId="165" fontId="9" fillId="3" borderId="0" xfId="0" applyNumberFormat="1" applyFont="1" applyFill="1" applyProtection="1"/>
    <xf numFmtId="0" fontId="9" fillId="8" borderId="8" xfId="0" applyFont="1" applyFill="1" applyBorder="1" applyProtection="1"/>
    <xf numFmtId="44" fontId="8" fillId="8" borderId="8" xfId="4" applyFont="1" applyFill="1" applyBorder="1" applyProtection="1"/>
    <xf numFmtId="165" fontId="9" fillId="8" borderId="8" xfId="0" applyNumberFormat="1" applyFont="1" applyFill="1" applyBorder="1" applyProtection="1"/>
    <xf numFmtId="14" fontId="8" fillId="8" borderId="8" xfId="4" applyNumberFormat="1" applyFont="1" applyFill="1" applyBorder="1" applyProtection="1"/>
    <xf numFmtId="44" fontId="8" fillId="2" borderId="0" xfId="4" applyFont="1" applyFill="1" applyBorder="1" applyProtection="1"/>
    <xf numFmtId="0" fontId="9" fillId="8" borderId="9" xfId="0" applyFont="1" applyFill="1" applyBorder="1" applyProtection="1"/>
    <xf numFmtId="44" fontId="8" fillId="8" borderId="9" xfId="4" applyFont="1" applyFill="1" applyBorder="1" applyProtection="1"/>
    <xf numFmtId="165" fontId="9" fillId="8" borderId="9" xfId="0" applyNumberFormat="1" applyFont="1" applyFill="1" applyBorder="1" applyProtection="1"/>
    <xf numFmtId="0" fontId="8" fillId="8" borderId="9" xfId="0" applyFont="1" applyFill="1" applyBorder="1" applyProtection="1"/>
    <xf numFmtId="165" fontId="9" fillId="8" borderId="9" xfId="0" applyNumberFormat="1" applyFont="1" applyFill="1" applyBorder="1" applyAlignment="1" applyProtection="1">
      <alignment horizontal="left" indent="4"/>
    </xf>
    <xf numFmtId="14" fontId="8" fillId="8" borderId="9" xfId="4" applyNumberFormat="1" applyFont="1" applyFill="1" applyBorder="1" applyProtection="1"/>
    <xf numFmtId="165" fontId="8" fillId="8" borderId="9" xfId="0" applyNumberFormat="1" applyFont="1" applyFill="1" applyBorder="1" applyProtection="1"/>
    <xf numFmtId="165" fontId="8" fillId="2" borderId="0" xfId="4" applyNumberFormat="1" applyFont="1" applyFill="1" applyBorder="1" applyAlignment="1" applyProtection="1"/>
    <xf numFmtId="167" fontId="17" fillId="2" borderId="0" xfId="2" applyNumberFormat="1" applyFont="1" applyFill="1" applyBorder="1" applyAlignment="1" applyProtection="1"/>
    <xf numFmtId="0" fontId="25" fillId="2" borderId="0" xfId="0" applyFont="1" applyFill="1" applyProtection="1"/>
    <xf numFmtId="0" fontId="22" fillId="2" borderId="0" xfId="0" applyFont="1" applyFill="1" applyAlignment="1" applyProtection="1">
      <alignment horizontal="left" indent="8"/>
    </xf>
    <xf numFmtId="0" fontId="35" fillId="2" borderId="0" xfId="0" applyFont="1" applyFill="1" applyBorder="1" applyProtection="1"/>
    <xf numFmtId="0" fontId="45" fillId="2" borderId="0" xfId="0" applyFont="1" applyFill="1" applyBorder="1" applyProtection="1"/>
    <xf numFmtId="165" fontId="9" fillId="2" borderId="0" xfId="0" applyNumberFormat="1" applyFont="1" applyFill="1" applyBorder="1" applyProtection="1"/>
    <xf numFmtId="0" fontId="38" fillId="2" borderId="0" xfId="0" applyFont="1" applyFill="1" applyBorder="1" applyProtection="1"/>
    <xf numFmtId="170" fontId="9" fillId="2" borderId="0" xfId="0" applyNumberFormat="1" applyFont="1" applyFill="1" applyBorder="1" applyProtection="1"/>
    <xf numFmtId="9" fontId="8" fillId="2" borderId="0" xfId="0" applyNumberFormat="1" applyFont="1" applyFill="1" applyBorder="1" applyProtection="1"/>
    <xf numFmtId="0" fontId="16" fillId="2" borderId="0" xfId="0" applyFont="1" applyFill="1" applyBorder="1" applyProtection="1"/>
    <xf numFmtId="0" fontId="17" fillId="2" borderId="0" xfId="0" applyFont="1" applyFill="1" applyBorder="1" applyProtection="1"/>
    <xf numFmtId="165" fontId="35" fillId="2" borderId="0" xfId="4" applyNumberFormat="1" applyFont="1" applyFill="1" applyBorder="1" applyProtection="1"/>
    <xf numFmtId="0" fontId="37" fillId="2" borderId="0" xfId="0" applyFont="1" applyFill="1" applyBorder="1" applyProtection="1"/>
    <xf numFmtId="0" fontId="7" fillId="2" borderId="0" xfId="0" applyFont="1" applyFill="1" applyBorder="1" applyAlignment="1" applyProtection="1">
      <alignment vertical="center"/>
    </xf>
    <xf numFmtId="0" fontId="7" fillId="2" borderId="0" xfId="0" applyFont="1" applyFill="1" applyAlignment="1" applyProtection="1">
      <alignment vertical="center"/>
    </xf>
    <xf numFmtId="0" fontId="12" fillId="9" borderId="0" xfId="0" quotePrefix="1" applyFont="1" applyFill="1" applyBorder="1" applyAlignment="1" applyProtection="1">
      <alignment vertical="center"/>
    </xf>
    <xf numFmtId="43" fontId="12" fillId="9" borderId="0" xfId="2" applyFont="1" applyFill="1" applyBorder="1" applyAlignment="1" applyProtection="1">
      <alignment vertical="center"/>
    </xf>
    <xf numFmtId="43" fontId="12" fillId="9" borderId="0" xfId="2" applyFont="1" applyFill="1" applyBorder="1" applyAlignment="1" applyProtection="1">
      <alignment horizontal="right" vertical="center"/>
    </xf>
    <xf numFmtId="14" fontId="12" fillId="9" borderId="0" xfId="0" applyNumberFormat="1" applyFont="1" applyFill="1" applyBorder="1" applyAlignment="1" applyProtection="1">
      <alignment vertical="center"/>
    </xf>
    <xf numFmtId="14" fontId="9" fillId="2" borderId="0" xfId="0" applyNumberFormat="1" applyFont="1" applyFill="1" applyBorder="1" applyAlignment="1" applyProtection="1">
      <alignment vertical="center"/>
    </xf>
    <xf numFmtId="0" fontId="46" fillId="2" borderId="0" xfId="0" applyFont="1" applyFill="1" applyBorder="1" applyAlignment="1" applyProtection="1">
      <alignment vertical="center"/>
    </xf>
    <xf numFmtId="43" fontId="8" fillId="2" borderId="0" xfId="2" applyFont="1" applyFill="1" applyBorder="1" applyAlignment="1" applyProtection="1">
      <alignment vertical="center"/>
    </xf>
    <xf numFmtId="0" fontId="8" fillId="3" borderId="0" xfId="0" quotePrefix="1" applyFont="1" applyFill="1" applyBorder="1" applyAlignment="1" applyProtection="1">
      <alignment vertical="center"/>
    </xf>
    <xf numFmtId="14" fontId="8" fillId="3" borderId="0" xfId="0" applyNumberFormat="1" applyFont="1" applyFill="1" applyBorder="1" applyAlignment="1" applyProtection="1">
      <alignment vertical="center"/>
    </xf>
    <xf numFmtId="165" fontId="8" fillId="3" borderId="0" xfId="4" applyNumberFormat="1" applyFont="1" applyFill="1" applyBorder="1" applyAlignment="1" applyProtection="1">
      <alignment horizontal="left" vertical="center" indent="2"/>
    </xf>
    <xf numFmtId="165" fontId="12" fillId="7" borderId="0" xfId="4" applyNumberFormat="1" applyFont="1" applyFill="1" applyBorder="1" applyAlignment="1" applyProtection="1">
      <alignment vertical="center"/>
    </xf>
    <xf numFmtId="0" fontId="22" fillId="3" borderId="0" xfId="0" applyFont="1" applyFill="1" applyBorder="1" applyAlignment="1" applyProtection="1">
      <alignment vertical="center"/>
    </xf>
    <xf numFmtId="0" fontId="22" fillId="3" borderId="0" xfId="0" quotePrefix="1" applyFont="1" applyFill="1" applyBorder="1" applyAlignment="1" applyProtection="1">
      <alignment vertical="center"/>
    </xf>
    <xf numFmtId="14" fontId="42" fillId="3" borderId="0" xfId="0" applyNumberFormat="1" applyFont="1" applyFill="1" applyBorder="1" applyAlignment="1" applyProtection="1">
      <alignment vertical="center"/>
    </xf>
    <xf numFmtId="0" fontId="42" fillId="3" borderId="0" xfId="0" applyFont="1" applyFill="1" applyBorder="1" applyAlignment="1" applyProtection="1">
      <alignment vertical="center"/>
    </xf>
    <xf numFmtId="0" fontId="42" fillId="2" borderId="0" xfId="0" applyFont="1" applyFill="1" applyBorder="1" applyAlignment="1" applyProtection="1">
      <alignment vertical="center"/>
    </xf>
    <xf numFmtId="165" fontId="16" fillId="3" borderId="0" xfId="4" applyNumberFormat="1" applyFont="1" applyFill="1" applyBorder="1" applyAlignment="1" applyProtection="1">
      <alignment vertical="center"/>
    </xf>
    <xf numFmtId="14" fontId="24" fillId="3" borderId="0" xfId="0" applyNumberFormat="1" applyFont="1" applyFill="1" applyBorder="1" applyAlignment="1" applyProtection="1">
      <alignment vertical="center"/>
    </xf>
    <xf numFmtId="0" fontId="24" fillId="3" borderId="0" xfId="0" applyFont="1" applyFill="1" applyBorder="1" applyAlignment="1" applyProtection="1">
      <alignment vertical="center"/>
    </xf>
    <xf numFmtId="0" fontId="19" fillId="2" borderId="0" xfId="0" applyFont="1" applyFill="1" applyBorder="1" applyAlignment="1" applyProtection="1">
      <alignment vertical="center"/>
    </xf>
    <xf numFmtId="0" fontId="12" fillId="9" borderId="0" xfId="0" applyFont="1" applyFill="1" applyBorder="1" applyAlignment="1" applyProtection="1">
      <alignment horizontal="center" vertical="center"/>
    </xf>
    <xf numFmtId="165" fontId="9" fillId="3" borderId="0" xfId="0" applyNumberFormat="1" applyFont="1" applyFill="1" applyBorder="1" applyAlignment="1" applyProtection="1">
      <alignment horizontal="center" vertical="center"/>
    </xf>
    <xf numFmtId="165" fontId="8" fillId="3" borderId="0" xfId="4" applyNumberFormat="1" applyFont="1" applyFill="1" applyBorder="1" applyAlignment="1" applyProtection="1">
      <alignment horizontal="left" vertical="center"/>
    </xf>
    <xf numFmtId="0" fontId="27" fillId="3" borderId="0" xfId="0" applyFont="1" applyFill="1" applyBorder="1" applyAlignment="1" applyProtection="1">
      <alignment vertical="center"/>
    </xf>
    <xf numFmtId="165" fontId="27" fillId="3" borderId="0" xfId="0" applyNumberFormat="1" applyFont="1" applyFill="1" applyBorder="1" applyAlignment="1" applyProtection="1">
      <alignment vertical="center"/>
    </xf>
    <xf numFmtId="165" fontId="29" fillId="3" borderId="0" xfId="0" applyNumberFormat="1" applyFont="1" applyFill="1" applyBorder="1" applyAlignment="1" applyProtection="1">
      <alignment horizontal="center" vertical="center"/>
    </xf>
    <xf numFmtId="165" fontId="9" fillId="3" borderId="0" xfId="0" applyNumberFormat="1" applyFont="1" applyFill="1" applyBorder="1" applyAlignment="1" applyProtection="1">
      <alignment vertical="center"/>
    </xf>
    <xf numFmtId="165" fontId="8" fillId="2" borderId="0" xfId="4" applyNumberFormat="1" applyFont="1" applyFill="1" applyBorder="1" applyAlignment="1" applyProtection="1">
      <alignment horizontal="left" vertical="center"/>
    </xf>
    <xf numFmtId="165" fontId="29" fillId="3" borderId="0" xfId="0" applyNumberFormat="1" applyFont="1" applyFill="1" applyBorder="1" applyAlignment="1" applyProtection="1">
      <alignment vertical="center"/>
    </xf>
    <xf numFmtId="0" fontId="29" fillId="3" borderId="1" xfId="0" applyFont="1" applyFill="1" applyBorder="1" applyAlignment="1" applyProtection="1">
      <alignment vertical="center"/>
    </xf>
    <xf numFmtId="165" fontId="29" fillId="3" borderId="1" xfId="0" applyNumberFormat="1" applyFont="1" applyFill="1" applyBorder="1" applyAlignment="1" applyProtection="1">
      <alignment vertical="center"/>
    </xf>
    <xf numFmtId="165" fontId="12" fillId="7" borderId="0" xfId="0" applyNumberFormat="1" applyFont="1" applyFill="1" applyBorder="1" applyAlignment="1" applyProtection="1">
      <alignment vertical="center"/>
    </xf>
    <xf numFmtId="165" fontId="42" fillId="2" borderId="0" xfId="0" applyNumberFormat="1" applyFont="1" applyFill="1" applyBorder="1" applyAlignment="1" applyProtection="1">
      <alignment vertical="center"/>
    </xf>
    <xf numFmtId="165" fontId="42" fillId="2" borderId="0" xfId="4" applyNumberFormat="1" applyFont="1" applyFill="1" applyBorder="1" applyAlignment="1" applyProtection="1">
      <alignment horizontal="left" vertical="center"/>
    </xf>
    <xf numFmtId="165" fontId="42" fillId="2" borderId="0" xfId="4" applyNumberFormat="1" applyFont="1" applyFill="1" applyBorder="1" applyAlignment="1" applyProtection="1">
      <alignment vertical="center"/>
    </xf>
    <xf numFmtId="0" fontId="38" fillId="2" borderId="0" xfId="0" applyFont="1" applyFill="1" applyBorder="1" applyAlignment="1" applyProtection="1">
      <alignment vertical="center"/>
    </xf>
    <xf numFmtId="170" fontId="9" fillId="2" borderId="0" xfId="0" applyNumberFormat="1" applyFont="1" applyFill="1" applyBorder="1" applyAlignment="1" applyProtection="1">
      <alignment vertical="center"/>
    </xf>
    <xf numFmtId="165" fontId="29" fillId="2" borderId="0" xfId="4" applyNumberFormat="1" applyFont="1" applyFill="1" applyBorder="1" applyAlignment="1" applyProtection="1">
      <alignment vertical="center"/>
    </xf>
    <xf numFmtId="0" fontId="45" fillId="2" borderId="0" xfId="0" applyFont="1" applyFill="1" applyBorder="1" applyAlignment="1" applyProtection="1">
      <alignment vertical="center"/>
    </xf>
    <xf numFmtId="165" fontId="35" fillId="2" borderId="0" xfId="4" applyNumberFormat="1" applyFont="1" applyFill="1" applyBorder="1" applyAlignment="1" applyProtection="1">
      <alignment vertical="center"/>
    </xf>
    <xf numFmtId="0" fontId="37" fillId="2" borderId="0" xfId="0" applyFont="1" applyFill="1" applyBorder="1" applyAlignment="1" applyProtection="1">
      <alignment vertical="center"/>
    </xf>
    <xf numFmtId="0" fontId="18" fillId="2" borderId="0" xfId="0" applyFont="1" applyFill="1" applyBorder="1" applyProtection="1"/>
    <xf numFmtId="0" fontId="18" fillId="2" borderId="0" xfId="0" applyFont="1" applyFill="1" applyProtection="1"/>
    <xf numFmtId="167" fontId="8" fillId="2" borderId="0" xfId="2" quotePrefix="1" applyNumberFormat="1" applyFont="1" applyFill="1" applyBorder="1" applyAlignment="1" applyProtection="1">
      <alignment horizontal="right"/>
    </xf>
    <xf numFmtId="167" fontId="8" fillId="3" borderId="0" xfId="2" quotePrefix="1" applyNumberFormat="1" applyFont="1" applyFill="1" applyBorder="1" applyAlignment="1" applyProtection="1">
      <alignment horizontal="right"/>
    </xf>
    <xf numFmtId="171" fontId="8" fillId="3" borderId="0" xfId="0" quotePrefix="1" applyNumberFormat="1" applyFont="1" applyFill="1" applyBorder="1" applyAlignment="1" applyProtection="1">
      <alignment horizontal="right"/>
    </xf>
    <xf numFmtId="171" fontId="23" fillId="3" borderId="0" xfId="0" quotePrefix="1" applyNumberFormat="1" applyFont="1" applyFill="1" applyBorder="1" applyAlignment="1" applyProtection="1">
      <alignment horizontal="right"/>
    </xf>
    <xf numFmtId="0" fontId="23" fillId="3" borderId="0" xfId="0" applyFont="1" applyFill="1" applyBorder="1" applyProtection="1"/>
    <xf numFmtId="167" fontId="8" fillId="3" borderId="0" xfId="2" applyNumberFormat="1" applyFont="1" applyFill="1" applyBorder="1" applyProtection="1"/>
    <xf numFmtId="171" fontId="8" fillId="2" borderId="0" xfId="0" quotePrefix="1" applyNumberFormat="1" applyFont="1" applyFill="1" applyBorder="1" applyAlignment="1" applyProtection="1">
      <alignment horizontal="right" vertical="center"/>
    </xf>
    <xf numFmtId="167" fontId="8" fillId="2" borderId="0" xfId="2" applyNumberFormat="1" applyFont="1" applyFill="1" applyBorder="1" applyAlignment="1" applyProtection="1">
      <alignment vertical="center"/>
    </xf>
    <xf numFmtId="0" fontId="12" fillId="9" borderId="0" xfId="0" applyFont="1" applyFill="1" applyAlignment="1" applyProtection="1">
      <alignment horizontal="center" vertical="center"/>
    </xf>
    <xf numFmtId="167" fontId="8" fillId="3" borderId="0" xfId="2" applyNumberFormat="1" applyFont="1" applyFill="1" applyAlignment="1" applyProtection="1">
      <alignment horizontal="left" vertical="center"/>
    </xf>
    <xf numFmtId="167" fontId="8" fillId="3" borderId="0" xfId="0" applyNumberFormat="1" applyFont="1" applyFill="1" applyAlignment="1" applyProtection="1">
      <alignment vertical="center"/>
    </xf>
    <xf numFmtId="170" fontId="8" fillId="3" borderId="0" xfId="0" applyNumberFormat="1" applyFont="1" applyFill="1" applyAlignment="1" applyProtection="1">
      <alignment horizontal="center" vertical="center"/>
    </xf>
    <xf numFmtId="167" fontId="8" fillId="3" borderId="0" xfId="2" applyNumberFormat="1" applyFont="1" applyFill="1" applyBorder="1" applyAlignment="1" applyProtection="1">
      <alignment horizontal="left" vertical="center"/>
    </xf>
    <xf numFmtId="0" fontId="18" fillId="3" borderId="0" xfId="0" applyFont="1" applyFill="1" applyBorder="1" applyAlignment="1" applyProtection="1">
      <alignment vertical="center"/>
    </xf>
    <xf numFmtId="165" fontId="8" fillId="8" borderId="0" xfId="4" quotePrefix="1" applyNumberFormat="1" applyFont="1" applyFill="1" applyBorder="1" applyAlignment="1" applyProtection="1">
      <alignment horizontal="right" vertical="center"/>
    </xf>
    <xf numFmtId="165" fontId="8" fillId="3" borderId="0" xfId="4" quotePrefix="1" applyNumberFormat="1" applyFont="1" applyFill="1" applyBorder="1" applyAlignment="1" applyProtection="1">
      <alignment horizontal="right" vertical="center"/>
    </xf>
    <xf numFmtId="165" fontId="23" fillId="3" borderId="0" xfId="4" quotePrefix="1" applyNumberFormat="1" applyFont="1" applyFill="1" applyBorder="1" applyAlignment="1" applyProtection="1">
      <alignment horizontal="right" vertical="center"/>
    </xf>
    <xf numFmtId="165" fontId="23" fillId="3" borderId="0" xfId="4" applyNumberFormat="1" applyFont="1" applyFill="1" applyBorder="1" applyAlignment="1" applyProtection="1">
      <alignment vertical="center"/>
    </xf>
    <xf numFmtId="167" fontId="18" fillId="2" borderId="0" xfId="2" applyNumberFormat="1" applyFont="1" applyFill="1" applyBorder="1" applyAlignment="1" applyProtection="1">
      <alignment vertical="center"/>
    </xf>
    <xf numFmtId="165" fontId="8" fillId="3" borderId="6" xfId="4" quotePrefix="1" applyNumberFormat="1" applyFont="1" applyFill="1" applyBorder="1" applyAlignment="1" applyProtection="1">
      <alignment horizontal="right" vertical="center"/>
    </xf>
    <xf numFmtId="165" fontId="8" fillId="3" borderId="2" xfId="4" quotePrefix="1" applyNumberFormat="1" applyFont="1" applyFill="1" applyBorder="1" applyAlignment="1" applyProtection="1">
      <alignment horizontal="right" vertical="center"/>
    </xf>
    <xf numFmtId="44" fontId="8" fillId="3" borderId="2" xfId="4" quotePrefix="1" applyFont="1" applyFill="1" applyBorder="1" applyAlignment="1" applyProtection="1">
      <alignment vertical="center"/>
    </xf>
    <xf numFmtId="0" fontId="18" fillId="3" borderId="0" xfId="0" applyFont="1" applyFill="1" applyBorder="1" applyProtection="1"/>
    <xf numFmtId="0" fontId="8" fillId="3" borderId="2" xfId="0" quotePrefix="1" applyFont="1" applyFill="1" applyBorder="1" applyAlignment="1" applyProtection="1">
      <alignment vertical="center"/>
    </xf>
    <xf numFmtId="44" fontId="8" fillId="8" borderId="0" xfId="4" applyFont="1" applyFill="1" applyBorder="1" applyAlignment="1" applyProtection="1">
      <alignment vertical="center"/>
    </xf>
    <xf numFmtId="44" fontId="8" fillId="3" borderId="6" xfId="4" quotePrefix="1" applyFont="1" applyFill="1" applyBorder="1" applyAlignment="1" applyProtection="1">
      <alignment vertical="center"/>
    </xf>
    <xf numFmtId="165" fontId="18" fillId="3" borderId="0" xfId="4" applyNumberFormat="1" applyFont="1" applyFill="1" applyBorder="1" applyAlignment="1" applyProtection="1">
      <alignment vertical="center"/>
    </xf>
    <xf numFmtId="165" fontId="18" fillId="3" borderId="0" xfId="4" applyNumberFormat="1" applyFont="1" applyFill="1" applyBorder="1" applyProtection="1"/>
    <xf numFmtId="165" fontId="8" fillId="3" borderId="6" xfId="0" applyNumberFormat="1" applyFont="1" applyFill="1" applyBorder="1" applyAlignment="1" applyProtection="1">
      <alignment vertical="center"/>
    </xf>
    <xf numFmtId="165" fontId="8" fillId="3" borderId="0" xfId="0" applyNumberFormat="1" applyFont="1" applyFill="1" applyBorder="1" applyAlignment="1" applyProtection="1">
      <alignment vertical="center"/>
    </xf>
    <xf numFmtId="9" fontId="8" fillId="3" borderId="6" xfId="3" applyFont="1" applyFill="1" applyBorder="1" applyAlignment="1" applyProtection="1">
      <alignment vertical="center"/>
    </xf>
    <xf numFmtId="165" fontId="8" fillId="8" borderId="6" xfId="4" applyNumberFormat="1" applyFont="1" applyFill="1" applyBorder="1" applyAlignment="1" applyProtection="1">
      <alignment vertical="center"/>
    </xf>
    <xf numFmtId="0" fontId="23" fillId="3" borderId="0" xfId="0" applyFont="1" applyFill="1" applyProtection="1"/>
    <xf numFmtId="165" fontId="9" fillId="2" borderId="0" xfId="4" applyNumberFormat="1" applyFont="1" applyFill="1" applyBorder="1" applyAlignment="1" applyProtection="1">
      <alignment vertical="center"/>
    </xf>
    <xf numFmtId="0" fontId="9" fillId="3" borderId="0" xfId="0" applyFont="1" applyFill="1" applyProtection="1"/>
    <xf numFmtId="0" fontId="46" fillId="2" borderId="0" xfId="0" applyFont="1" applyFill="1" applyProtection="1"/>
    <xf numFmtId="0" fontId="46" fillId="2" borderId="0" xfId="0" applyFont="1" applyFill="1" applyBorder="1" applyProtection="1"/>
    <xf numFmtId="0" fontId="41" fillId="3" borderId="0" xfId="0" applyFont="1" applyFill="1" applyBorder="1" applyProtection="1"/>
    <xf numFmtId="165" fontId="18" fillId="2" borderId="0" xfId="4" applyNumberFormat="1" applyFont="1" applyFill="1" applyBorder="1" applyAlignment="1" applyProtection="1">
      <alignment vertical="center"/>
    </xf>
    <xf numFmtId="165" fontId="18" fillId="2" borderId="0" xfId="4" applyNumberFormat="1" applyFont="1" applyFill="1" applyBorder="1" applyProtection="1"/>
    <xf numFmtId="165" fontId="8" fillId="2" borderId="0" xfId="4" quotePrefix="1" applyNumberFormat="1" applyFont="1" applyFill="1" applyBorder="1" applyAlignment="1" applyProtection="1">
      <alignment horizontal="right" vertical="center"/>
    </xf>
    <xf numFmtId="9" fontId="8" fillId="3" borderId="6" xfId="3" applyFont="1" applyFill="1" applyBorder="1" applyAlignment="1" applyProtection="1">
      <alignment horizontal="center" vertical="center"/>
    </xf>
    <xf numFmtId="9" fontId="8" fillId="3" borderId="2" xfId="3" applyFont="1" applyFill="1" applyBorder="1" applyAlignment="1" applyProtection="1">
      <alignment horizontal="center" vertical="center"/>
    </xf>
    <xf numFmtId="172" fontId="8" fillId="3" borderId="2" xfId="3" applyNumberFormat="1" applyFont="1" applyFill="1" applyBorder="1" applyAlignment="1" applyProtection="1">
      <alignment horizontal="center" vertical="center"/>
    </xf>
    <xf numFmtId="165" fontId="26" fillId="3" borderId="5" xfId="4" applyNumberFormat="1" applyFont="1" applyFill="1" applyBorder="1" applyAlignment="1" applyProtection="1">
      <alignment horizontal="left" vertical="center"/>
    </xf>
    <xf numFmtId="165" fontId="8" fillId="3" borderId="5" xfId="4" applyNumberFormat="1" applyFont="1" applyFill="1" applyBorder="1" applyAlignment="1" applyProtection="1">
      <alignment vertical="center"/>
    </xf>
    <xf numFmtId="172" fontId="8" fillId="2" borderId="0" xfId="3" applyNumberFormat="1" applyFont="1" applyFill="1" applyBorder="1" applyAlignment="1" applyProtection="1">
      <alignment vertical="center"/>
    </xf>
    <xf numFmtId="165" fontId="9" fillId="8" borderId="0" xfId="4" applyNumberFormat="1" applyFont="1" applyFill="1" applyBorder="1" applyAlignment="1" applyProtection="1">
      <alignment vertical="center"/>
    </xf>
    <xf numFmtId="165" fontId="8" fillId="6" borderId="0" xfId="4" applyNumberFormat="1" applyFont="1" applyFill="1" applyBorder="1" applyAlignment="1" applyProtection="1">
      <alignment vertical="center"/>
    </xf>
    <xf numFmtId="172" fontId="8" fillId="6" borderId="0" xfId="3" applyNumberFormat="1" applyFont="1" applyFill="1" applyBorder="1" applyAlignment="1" applyProtection="1">
      <alignment horizontal="center" vertical="center"/>
    </xf>
    <xf numFmtId="0" fontId="25" fillId="2" borderId="0" xfId="0" applyFont="1" applyFill="1" applyBorder="1" applyProtection="1"/>
    <xf numFmtId="0" fontId="22" fillId="2" borderId="0" xfId="0" applyFont="1" applyFill="1" applyBorder="1" applyAlignment="1" applyProtection="1">
      <alignment horizontal="left" indent="7"/>
    </xf>
    <xf numFmtId="0" fontId="6" fillId="3" borderId="0" xfId="0" applyFont="1" applyFill="1" applyAlignment="1" applyProtection="1">
      <alignment vertical="center"/>
    </xf>
    <xf numFmtId="173" fontId="4" fillId="2" borderId="0" xfId="0" applyNumberFormat="1" applyFont="1" applyFill="1"/>
    <xf numFmtId="0" fontId="61" fillId="2" borderId="0" xfId="0" applyFont="1" applyFill="1" applyBorder="1"/>
    <xf numFmtId="165" fontId="8" fillId="10" borderId="0" xfId="4" applyNumberFormat="1" applyFont="1" applyFill="1" applyBorder="1" applyAlignment="1" applyProtection="1">
      <alignment horizontal="center" vertical="center"/>
      <protection locked="0"/>
    </xf>
    <xf numFmtId="9" fontId="13" fillId="10" borderId="0" xfId="4" applyNumberFormat="1" applyFont="1" applyFill="1" applyBorder="1" applyAlignment="1" applyProtection="1">
      <alignment vertical="center"/>
      <protection locked="0"/>
    </xf>
    <xf numFmtId="165" fontId="8" fillId="10" borderId="4" xfId="4" applyNumberFormat="1" applyFont="1" applyFill="1" applyBorder="1" applyAlignment="1" applyProtection="1">
      <alignment horizontal="center" vertical="center"/>
      <protection locked="0"/>
    </xf>
    <xf numFmtId="9" fontId="13" fillId="10" borderId="4" xfId="4" applyNumberFormat="1" applyFont="1" applyFill="1" applyBorder="1" applyAlignment="1" applyProtection="1">
      <alignment vertical="center"/>
      <protection locked="0"/>
    </xf>
    <xf numFmtId="165" fontId="8" fillId="10" borderId="3" xfId="4" applyNumberFormat="1" applyFont="1" applyFill="1" applyBorder="1" applyAlignment="1" applyProtection="1">
      <alignment horizontal="center" vertical="center"/>
      <protection locked="0"/>
    </xf>
    <xf numFmtId="9" fontId="13" fillId="10" borderId="3" xfId="4" applyNumberFormat="1" applyFont="1" applyFill="1" applyBorder="1" applyAlignment="1" applyProtection="1">
      <alignment vertical="center"/>
      <protection locked="0"/>
    </xf>
    <xf numFmtId="165" fontId="8" fillId="10" borderId="2" xfId="4" applyNumberFormat="1" applyFont="1" applyFill="1" applyBorder="1" applyAlignment="1" applyProtection="1">
      <alignment horizontal="center" vertical="center"/>
      <protection locked="0"/>
    </xf>
    <xf numFmtId="9" fontId="13" fillId="10" borderId="2" xfId="4" applyNumberFormat="1" applyFont="1" applyFill="1" applyBorder="1" applyAlignment="1" applyProtection="1">
      <alignment vertical="center"/>
      <protection locked="0"/>
    </xf>
    <xf numFmtId="165" fontId="8" fillId="10" borderId="6" xfId="4" applyNumberFormat="1" applyFont="1" applyFill="1" applyBorder="1" applyAlignment="1" applyProtection="1">
      <alignment horizontal="center" vertical="center"/>
      <protection locked="0"/>
    </xf>
    <xf numFmtId="9" fontId="13" fillId="10" borderId="6" xfId="4" applyNumberFormat="1" applyFont="1" applyFill="1" applyBorder="1" applyAlignment="1" applyProtection="1">
      <alignment vertical="center"/>
      <protection locked="0"/>
    </xf>
    <xf numFmtId="165" fontId="8" fillId="10" borderId="1" xfId="4" applyNumberFormat="1" applyFont="1" applyFill="1" applyBorder="1" applyAlignment="1" applyProtection="1">
      <alignment horizontal="center" vertical="center"/>
      <protection locked="0"/>
    </xf>
    <xf numFmtId="9" fontId="13" fillId="10" borderId="1" xfId="4" applyNumberFormat="1" applyFont="1" applyFill="1" applyBorder="1" applyAlignment="1" applyProtection="1">
      <alignment vertical="center"/>
      <protection locked="0"/>
    </xf>
    <xf numFmtId="167" fontId="8" fillId="10" borderId="0" xfId="2" applyNumberFormat="1" applyFont="1" applyFill="1" applyBorder="1" applyAlignment="1" applyProtection="1">
      <alignment vertical="center"/>
      <protection locked="0"/>
    </xf>
    <xf numFmtId="165" fontId="60" fillId="10" borderId="2" xfId="4" applyNumberFormat="1" applyFont="1" applyFill="1" applyBorder="1" applyAlignment="1" applyProtection="1">
      <alignment vertical="center"/>
      <protection locked="0"/>
    </xf>
    <xf numFmtId="167" fontId="29" fillId="10" borderId="0" xfId="2" applyNumberFormat="1" applyFont="1" applyFill="1" applyBorder="1" applyAlignment="1" applyProtection="1">
      <alignment vertical="center"/>
      <protection locked="0"/>
    </xf>
    <xf numFmtId="165" fontId="29" fillId="10" borderId="2" xfId="4" applyNumberFormat="1" applyFont="1" applyFill="1" applyBorder="1" applyAlignment="1" applyProtection="1">
      <alignment vertical="center"/>
      <protection locked="0"/>
    </xf>
    <xf numFmtId="167" fontId="29" fillId="10" borderId="6" xfId="2" applyNumberFormat="1" applyFont="1" applyFill="1" applyBorder="1" applyAlignment="1" applyProtection="1">
      <alignment vertical="center"/>
      <protection locked="0"/>
    </xf>
    <xf numFmtId="165" fontId="29" fillId="10" borderId="0" xfId="4" applyNumberFormat="1" applyFont="1" applyFill="1" applyBorder="1" applyAlignment="1" applyProtection="1">
      <alignment vertical="center"/>
      <protection locked="0"/>
    </xf>
    <xf numFmtId="165" fontId="29" fillId="10" borderId="6" xfId="4" applyNumberFormat="1" applyFont="1" applyFill="1" applyBorder="1" applyAlignment="1" applyProtection="1">
      <alignment vertical="center"/>
      <protection locked="0"/>
    </xf>
    <xf numFmtId="165" fontId="8" fillId="10" borderId="6" xfId="4" applyNumberFormat="1" applyFont="1" applyFill="1" applyBorder="1" applyAlignment="1" applyProtection="1">
      <alignment vertical="center"/>
      <protection locked="0"/>
    </xf>
    <xf numFmtId="9" fontId="18" fillId="10" borderId="9" xfId="3" applyFont="1" applyFill="1" applyBorder="1" applyAlignment="1" applyProtection="1">
      <alignment vertical="center"/>
      <protection locked="0"/>
    </xf>
    <xf numFmtId="9" fontId="18" fillId="10" borderId="10" xfId="3" applyFont="1" applyFill="1" applyBorder="1" applyAlignment="1" applyProtection="1">
      <alignment vertical="center"/>
      <protection locked="0"/>
    </xf>
    <xf numFmtId="9" fontId="9" fillId="10" borderId="2" xfId="0" applyNumberFormat="1" applyFont="1" applyFill="1" applyBorder="1" applyAlignment="1" applyProtection="1">
      <alignment vertical="center"/>
      <protection locked="0"/>
    </xf>
    <xf numFmtId="165" fontId="8" fillId="10" borderId="2" xfId="4" applyNumberFormat="1" applyFont="1" applyFill="1" applyBorder="1" applyAlignment="1" applyProtection="1">
      <alignment vertical="center"/>
      <protection locked="0"/>
    </xf>
    <xf numFmtId="9" fontId="9" fillId="10" borderId="6" xfId="0" applyNumberFormat="1" applyFont="1" applyFill="1" applyBorder="1" applyAlignment="1" applyProtection="1">
      <alignment vertical="center"/>
      <protection locked="0"/>
    </xf>
    <xf numFmtId="0" fontId="8" fillId="10" borderId="8" xfId="0" applyFont="1" applyFill="1" applyBorder="1" applyAlignment="1" applyProtection="1">
      <alignment vertical="center"/>
    </xf>
    <xf numFmtId="0" fontId="8" fillId="10" borderId="9" xfId="0" applyFont="1" applyFill="1" applyBorder="1" applyAlignment="1" applyProtection="1">
      <alignment vertical="center"/>
    </xf>
    <xf numFmtId="9" fontId="9" fillId="10" borderId="6" xfId="3" applyFont="1" applyFill="1" applyBorder="1" applyAlignment="1" applyProtection="1">
      <alignment vertical="center"/>
      <protection locked="0"/>
    </xf>
    <xf numFmtId="165" fontId="8" fillId="10" borderId="0" xfId="4" applyNumberFormat="1" applyFont="1" applyFill="1" applyBorder="1" applyProtection="1">
      <protection locked="0"/>
    </xf>
    <xf numFmtId="165" fontId="27" fillId="10" borderId="0" xfId="4" applyNumberFormat="1" applyFont="1" applyFill="1" applyBorder="1" applyProtection="1">
      <protection locked="0"/>
    </xf>
    <xf numFmtId="0" fontId="9" fillId="10" borderId="0" xfId="0" applyFont="1" applyFill="1" applyBorder="1" applyProtection="1"/>
    <xf numFmtId="165" fontId="27" fillId="10" borderId="12" xfId="4" applyNumberFormat="1" applyFont="1" applyFill="1" applyBorder="1" applyProtection="1">
      <protection locked="0"/>
    </xf>
    <xf numFmtId="170" fontId="27" fillId="10" borderId="4" xfId="0" applyNumberFormat="1" applyFont="1" applyFill="1" applyBorder="1" applyProtection="1">
      <protection locked="0"/>
    </xf>
    <xf numFmtId="9" fontId="27" fillId="10" borderId="13" xfId="0" applyNumberFormat="1" applyFont="1" applyFill="1" applyBorder="1" applyProtection="1">
      <protection locked="0"/>
    </xf>
    <xf numFmtId="165" fontId="27" fillId="10" borderId="6" xfId="4" applyNumberFormat="1" applyFont="1" applyFill="1" applyBorder="1" applyProtection="1">
      <protection locked="0"/>
    </xf>
    <xf numFmtId="9" fontId="27" fillId="10" borderId="2" xfId="0" applyNumberFormat="1" applyFont="1" applyFill="1" applyBorder="1" applyProtection="1">
      <protection locked="0"/>
    </xf>
    <xf numFmtId="170" fontId="27" fillId="10" borderId="2" xfId="0" applyNumberFormat="1" applyFont="1" applyFill="1" applyBorder="1" applyProtection="1">
      <protection locked="0"/>
    </xf>
    <xf numFmtId="165" fontId="29" fillId="10" borderId="6" xfId="4" applyNumberFormat="1" applyFont="1" applyFill="1" applyBorder="1" applyProtection="1">
      <protection locked="0"/>
    </xf>
    <xf numFmtId="165" fontId="29" fillId="10" borderId="6" xfId="4" applyNumberFormat="1" applyFont="1" applyFill="1" applyBorder="1" applyProtection="1"/>
    <xf numFmtId="9" fontId="12" fillId="10" borderId="0" xfId="3" applyFont="1" applyFill="1" applyBorder="1" applyAlignment="1" applyProtection="1">
      <alignment vertical="center"/>
      <protection locked="0"/>
    </xf>
    <xf numFmtId="0" fontId="8" fillId="10" borderId="0" xfId="0" applyFont="1" applyFill="1" applyBorder="1" applyProtection="1">
      <protection locked="0"/>
    </xf>
    <xf numFmtId="0" fontId="8" fillId="10" borderId="0" xfId="0" applyFont="1" applyFill="1" applyBorder="1"/>
    <xf numFmtId="0" fontId="8" fillId="10" borderId="0" xfId="0" applyFont="1" applyFill="1" applyBorder="1" applyAlignment="1" applyProtection="1">
      <alignment vertical="center"/>
      <protection locked="0"/>
    </xf>
    <xf numFmtId="165" fontId="8" fillId="8" borderId="9" xfId="0" applyNumberFormat="1" applyFont="1" applyFill="1" applyBorder="1" applyAlignment="1" applyProtection="1">
      <alignment vertical="center"/>
    </xf>
    <xf numFmtId="165" fontId="8" fillId="8" borderId="10" xfId="0" applyNumberFormat="1" applyFont="1" applyFill="1" applyBorder="1" applyAlignment="1" applyProtection="1">
      <alignment vertical="center"/>
    </xf>
    <xf numFmtId="0" fontId="27" fillId="10" borderId="6" xfId="0" applyFont="1" applyFill="1" applyBorder="1" applyProtection="1">
      <protection locked="0"/>
    </xf>
    <xf numFmtId="0" fontId="29" fillId="10" borderId="6" xfId="0" applyFont="1" applyFill="1" applyBorder="1" applyProtection="1">
      <protection locked="0"/>
    </xf>
    <xf numFmtId="165" fontId="8" fillId="10" borderId="0" xfId="4" applyNumberFormat="1" applyFont="1" applyFill="1" applyBorder="1" applyAlignment="1" applyProtection="1">
      <alignment vertical="center"/>
      <protection locked="0"/>
    </xf>
    <xf numFmtId="0" fontId="58" fillId="10" borderId="0" xfId="0" applyFont="1" applyFill="1"/>
    <xf numFmtId="0" fontId="62" fillId="10" borderId="0" xfId="0" applyFont="1" applyFill="1"/>
    <xf numFmtId="0" fontId="57" fillId="10" borderId="0" xfId="0" applyFont="1" applyFill="1"/>
    <xf numFmtId="0" fontId="6" fillId="3" borderId="0" xfId="0" applyFont="1" applyFill="1" applyAlignment="1">
      <alignment horizontal="left" vertical="center"/>
    </xf>
    <xf numFmtId="0" fontId="53" fillId="3" borderId="0" xfId="0" applyFont="1" applyFill="1" applyAlignment="1">
      <alignment horizontal="left" vertical="top" wrapText="1"/>
    </xf>
    <xf numFmtId="0" fontId="6" fillId="2" borderId="0" xfId="0" applyFont="1" applyFill="1" applyAlignment="1" applyProtection="1">
      <alignment horizontal="left" vertical="center"/>
    </xf>
    <xf numFmtId="166" fontId="8" fillId="2" borderId="0" xfId="2" applyNumberFormat="1" applyFont="1" applyFill="1" applyBorder="1" applyAlignment="1" applyProtection="1">
      <alignment horizontal="center" vertical="center"/>
    </xf>
    <xf numFmtId="165" fontId="8" fillId="3" borderId="0" xfId="4" applyNumberFormat="1" applyFont="1" applyFill="1" applyBorder="1" applyAlignment="1" applyProtection="1">
      <alignment horizontal="center" vertical="center"/>
    </xf>
    <xf numFmtId="0" fontId="9" fillId="3" borderId="0"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44" fontId="9" fillId="2" borderId="0" xfId="4" applyFont="1" applyFill="1" applyBorder="1" applyAlignment="1" applyProtection="1">
      <alignment horizontal="center" vertical="center"/>
    </xf>
    <xf numFmtId="166" fontId="9" fillId="2" borderId="0" xfId="2" applyNumberFormat="1" applyFont="1" applyFill="1" applyBorder="1" applyAlignment="1" applyProtection="1">
      <alignment horizontal="center" vertical="center"/>
    </xf>
    <xf numFmtId="0" fontId="9" fillId="10" borderId="0" xfId="0" applyFont="1" applyFill="1" applyBorder="1" applyAlignment="1" applyProtection="1">
      <alignment horizontal="left" vertical="center"/>
      <protection locked="0"/>
    </xf>
    <xf numFmtId="0" fontId="6" fillId="3" borderId="0" xfId="0" applyFont="1" applyFill="1" applyAlignment="1" applyProtection="1">
      <alignment horizontal="center" vertical="center"/>
    </xf>
    <xf numFmtId="169" fontId="8" fillId="3" borderId="0" xfId="0" applyNumberFormat="1" applyFont="1" applyFill="1" applyBorder="1" applyAlignment="1">
      <alignment horizontal="left"/>
    </xf>
    <xf numFmtId="0" fontId="6" fillId="2" borderId="0" xfId="0" applyFont="1" applyFill="1" applyAlignment="1">
      <alignment horizontal="left" vertical="center"/>
    </xf>
  </cellXfs>
  <cellStyles count="6">
    <cellStyle name="Komma" xfId="2" builtinId="3"/>
    <cellStyle name="Link" xfId="1" builtinId="8"/>
    <cellStyle name="Prozent" xfId="3" builtinId="5"/>
    <cellStyle name="Standard" xfId="0" builtinId="0"/>
    <cellStyle name="Währung" xfId="4" builtinId="4"/>
    <cellStyle name="Währung [0]" xfId="5" builtinId="7" customBuiltin="1"/>
  </cellStyles>
  <dxfs count="4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fill>
        <patternFill>
          <bgColor rgb="FFFF0000"/>
        </patternFill>
      </fill>
    </dxf>
    <dxf>
      <font>
        <color theme="0"/>
      </font>
      <fill>
        <patternFill>
          <bgColor rgb="FFFF0000"/>
        </patternFill>
      </fill>
    </dxf>
    <dxf>
      <font>
        <condense val="0"/>
        <extend val="0"/>
        <color indexed="9"/>
      </font>
    </dxf>
    <dxf>
      <font>
        <b/>
        <i val="0"/>
        <color theme="0"/>
      </font>
    </dxf>
    <dxf>
      <font>
        <condense val="0"/>
        <extend val="0"/>
        <color indexed="10"/>
      </font>
    </dxf>
    <dxf>
      <font>
        <condense val="0"/>
        <extend val="0"/>
        <color indexed="10"/>
      </font>
    </dxf>
    <dxf>
      <font>
        <condense val="0"/>
        <extend val="0"/>
        <color indexed="22"/>
      </font>
    </dxf>
    <dxf>
      <font>
        <condense val="0"/>
        <extend val="0"/>
        <color indexed="9"/>
      </font>
    </dxf>
    <dxf>
      <font>
        <b/>
        <i val="0"/>
        <color auto="1"/>
      </font>
      <fill>
        <patternFill>
          <bgColor rgb="FFFFC000"/>
        </patternFill>
      </fill>
    </dxf>
    <dxf>
      <font>
        <color theme="0"/>
      </font>
    </dxf>
    <dxf>
      <font>
        <condense val="0"/>
        <extend val="0"/>
        <color indexed="22"/>
      </font>
    </dxf>
    <dxf>
      <font>
        <condense val="0"/>
        <extend val="0"/>
        <color indexed="9"/>
      </font>
    </dxf>
    <dxf>
      <font>
        <color theme="0"/>
      </font>
    </dxf>
    <dxf>
      <font>
        <color theme="0"/>
      </font>
    </dxf>
    <dxf>
      <font>
        <b/>
        <i val="0"/>
        <color theme="0"/>
      </font>
      <fill>
        <patternFill>
          <bgColor rgb="FFFF0000"/>
        </patternFill>
      </fill>
    </dxf>
    <dxf>
      <font>
        <color theme="0"/>
      </font>
    </dxf>
    <dxf>
      <font>
        <color theme="0"/>
      </font>
      <fill>
        <patternFill>
          <bgColor rgb="FFFF0000"/>
        </patternFill>
      </fill>
    </dxf>
    <dxf>
      <font>
        <b/>
        <i val="0"/>
        <condense val="0"/>
        <extend val="0"/>
        <color indexed="10"/>
      </font>
    </dxf>
    <dxf>
      <font>
        <b/>
        <i val="0"/>
        <condense val="0"/>
        <extend val="0"/>
        <color indexed="10"/>
      </font>
    </dxf>
    <dxf>
      <font>
        <condense val="0"/>
        <extend val="0"/>
        <color indexed="10"/>
      </font>
    </dxf>
    <dxf>
      <font>
        <condense val="0"/>
        <extend val="0"/>
        <color indexed="22"/>
      </font>
    </dxf>
    <dxf>
      <font>
        <condense val="0"/>
        <extend val="0"/>
        <color indexed="9"/>
      </font>
    </dxf>
    <dxf>
      <font>
        <condense val="0"/>
        <extend val="0"/>
        <color indexed="10"/>
      </font>
    </dxf>
    <dxf>
      <font>
        <condense val="0"/>
        <extend val="0"/>
        <color indexed="10"/>
      </font>
    </dxf>
    <dxf>
      <font>
        <condense val="0"/>
        <extend val="0"/>
        <color indexed="22"/>
      </font>
    </dxf>
    <dxf>
      <font>
        <condense val="0"/>
        <extend val="0"/>
        <color indexed="9"/>
      </font>
    </dxf>
    <dxf>
      <font>
        <condense val="0"/>
        <extend val="0"/>
        <color indexed="22"/>
      </font>
    </dxf>
    <dxf>
      <font>
        <condense val="0"/>
        <extend val="0"/>
        <color indexed="22"/>
      </font>
    </dxf>
    <dxf>
      <font>
        <condense val="0"/>
        <extend val="0"/>
        <color indexed="22"/>
      </font>
    </dxf>
    <dxf>
      <font>
        <condense val="0"/>
        <extend val="0"/>
        <color indexed="9"/>
      </font>
    </dxf>
    <dxf>
      <font>
        <color rgb="FFFF0000"/>
      </font>
    </dxf>
    <dxf>
      <font>
        <color rgb="FFFF0000"/>
      </font>
    </dxf>
    <dxf>
      <font>
        <condense val="0"/>
        <extend val="0"/>
        <color indexed="22"/>
      </font>
    </dxf>
    <dxf>
      <font>
        <condense val="0"/>
        <extend val="0"/>
        <color indexed="22"/>
      </font>
    </dxf>
    <dxf>
      <font>
        <color rgb="FFFF0000"/>
      </font>
    </dxf>
    <dxf>
      <font>
        <condense val="0"/>
        <extend val="0"/>
        <color indexed="22"/>
      </font>
    </dxf>
    <dxf>
      <font>
        <condense val="0"/>
        <extend val="0"/>
        <color indexed="22"/>
      </font>
    </dxf>
    <dxf>
      <font>
        <condense val="0"/>
        <extend val="0"/>
        <color indexed="22"/>
      </font>
    </dxf>
    <dxf>
      <font>
        <condense val="0"/>
        <extend val="0"/>
        <color indexed="9"/>
      </font>
    </dxf>
    <dxf>
      <font>
        <condense val="0"/>
        <extend val="0"/>
        <color indexed="22"/>
      </font>
    </dxf>
    <dxf>
      <font>
        <condense val="0"/>
        <extend val="0"/>
        <color indexed="9"/>
      </font>
    </dxf>
    <dxf>
      <font>
        <b val="0"/>
        <i val="0"/>
        <strike val="0"/>
        <color rgb="FFFF0000"/>
        <name val="Cambria"/>
        <scheme val="none"/>
      </font>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5BC1A"/>
      <rgbColor rgb="0000608A"/>
      <rgbColor rgb="00009CDE"/>
      <rgbColor rgb="00D9D9D9"/>
      <rgbColor rgb="006C6F6F"/>
      <rgbColor rgb="00FF8080"/>
      <rgbColor rgb="000066CC"/>
      <rgbColor rgb="00CCCCFF"/>
      <rgbColor rgb="00000080"/>
      <rgbColor rgb="00FF00FF"/>
      <rgbColor rgb="00FFFF00"/>
      <rgbColor rgb="0000FFFF"/>
      <rgbColor rgb="00800080"/>
      <rgbColor rgb="00800000"/>
      <rgbColor rgb="00008080"/>
      <rgbColor rgb="000000FF"/>
      <rgbColor rgb="0000CCFF"/>
      <rgbColor rgb="006C6F6F"/>
      <rgbColor rgb="00D9D9D9"/>
      <rgbColor rgb="00009CDE"/>
      <rgbColor rgb="0099CCFF"/>
      <rgbColor rgb="0095BC1A"/>
      <rgbColor rgb="00CC99FF"/>
      <rgbColor rgb="0000608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25BA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ysClr val="windowText" lastClr="000000"/>
                </a:solidFill>
                <a:latin typeface="+mj-lt"/>
              </a:defRPr>
            </a:pPr>
            <a:r>
              <a:rPr lang="de-DE" b="1">
                <a:solidFill>
                  <a:sysClr val="windowText" lastClr="000000"/>
                </a:solidFill>
                <a:latin typeface="+mj-lt"/>
              </a:rPr>
              <a:t>Kontostand (Liquidität)</a:t>
            </a:r>
          </a:p>
        </c:rich>
      </c:tx>
      <c:layout>
        <c:manualLayout>
          <c:xMode val="edge"/>
          <c:yMode val="edge"/>
          <c:x val="0.31251327160493825"/>
          <c:y val="3.8604486397822622E-2"/>
        </c:manualLayout>
      </c:layout>
      <c:overlay val="1"/>
    </c:title>
    <c:autoTitleDeleted val="0"/>
    <c:plotArea>
      <c:layout>
        <c:manualLayout>
          <c:layoutTarget val="inner"/>
          <c:xMode val="edge"/>
          <c:yMode val="edge"/>
          <c:x val="0.14098040123456793"/>
          <c:y val="0.13304518314917677"/>
          <c:w val="0.79551527777777775"/>
          <c:h val="0.59751980901866375"/>
        </c:manualLayout>
      </c:layout>
      <c:barChart>
        <c:barDir val="col"/>
        <c:grouping val="clustered"/>
        <c:varyColors val="0"/>
        <c:ser>
          <c:idx val="0"/>
          <c:order val="0"/>
          <c:tx>
            <c:strRef>
              <c:f>'3. Liquidität'!$D$76</c:f>
              <c:strCache>
                <c:ptCount val="1"/>
                <c:pt idx="0">
                  <c:v>Kontogutschriften im lfd. Monat</c:v>
                </c:pt>
              </c:strCache>
            </c:strRef>
          </c:tx>
          <c:spPr>
            <a:solidFill>
              <a:schemeClr val="accent3"/>
            </a:solidFill>
            <a:ln w="3175">
              <a:solidFill>
                <a:schemeClr val="bg1"/>
              </a:solidFill>
            </a:ln>
          </c:spPr>
          <c:invertIfNegative val="0"/>
          <c:cat>
            <c:numRef>
              <c:f>'3. Liquidität'!$G$15:$AP$15</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Liquidität'!$G$76:$AP$76</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ser>
          <c:idx val="1"/>
          <c:order val="1"/>
          <c:tx>
            <c:strRef>
              <c:f>'3. Liquidität'!$D$77</c:f>
              <c:strCache>
                <c:ptCount val="1"/>
                <c:pt idx="0">
                  <c:v>Kontobelastungen im lfd. Monat</c:v>
                </c:pt>
              </c:strCache>
            </c:strRef>
          </c:tx>
          <c:spPr>
            <a:solidFill>
              <a:schemeClr val="accent2"/>
            </a:solidFill>
            <a:ln w="3175">
              <a:solidFill>
                <a:schemeClr val="bg1"/>
              </a:solidFill>
            </a:ln>
          </c:spPr>
          <c:invertIfNegative val="0"/>
          <c:cat>
            <c:numRef>
              <c:f>'3. Liquidität'!$G$15:$AP$15</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Liquidität'!$G$77:$AP$77</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dLbls>
          <c:showLegendKey val="0"/>
          <c:showVal val="0"/>
          <c:showCatName val="0"/>
          <c:showSerName val="0"/>
          <c:showPercent val="0"/>
          <c:showBubbleSize val="0"/>
        </c:dLbls>
        <c:gapWidth val="150"/>
        <c:axId val="259454328"/>
        <c:axId val="259454720"/>
      </c:barChart>
      <c:lineChart>
        <c:grouping val="standard"/>
        <c:varyColors val="0"/>
        <c:ser>
          <c:idx val="2"/>
          <c:order val="2"/>
          <c:tx>
            <c:strRef>
              <c:f>'3. Liquidität'!$D$87</c:f>
              <c:strCache>
                <c:ptCount val="1"/>
                <c:pt idx="0">
                  <c:v>Kontostand</c:v>
                </c:pt>
              </c:strCache>
            </c:strRef>
          </c:tx>
          <c:spPr>
            <a:ln w="25400">
              <a:solidFill>
                <a:srgbClr val="00608A"/>
              </a:solidFill>
              <a:prstDash val="solid"/>
            </a:ln>
          </c:spPr>
          <c:marker>
            <c:symbol val="none"/>
          </c:marker>
          <c:cat>
            <c:numRef>
              <c:f>'3. Liquidität'!$G$15:$AP$15</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Liquidität'!$G$87:$AP$87</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ser>
        <c:dLbls>
          <c:showLegendKey val="0"/>
          <c:showVal val="0"/>
          <c:showCatName val="0"/>
          <c:showSerName val="0"/>
          <c:showPercent val="0"/>
          <c:showBubbleSize val="0"/>
        </c:dLbls>
        <c:marker val="1"/>
        <c:smooth val="0"/>
        <c:axId val="259454328"/>
        <c:axId val="259454720"/>
      </c:lineChart>
      <c:dateAx>
        <c:axId val="259454328"/>
        <c:scaling>
          <c:orientation val="minMax"/>
        </c:scaling>
        <c:delete val="0"/>
        <c:axPos val="b"/>
        <c:minorGridlines/>
        <c:numFmt formatCode="[$-407]mmm/\ yy;@" sourceLinked="0"/>
        <c:majorTickMark val="out"/>
        <c:minorTickMark val="none"/>
        <c:tickLblPos val="nextTo"/>
        <c:spPr>
          <a:ln w="3175">
            <a:solidFill>
              <a:srgbClr val="808080"/>
            </a:solidFill>
            <a:prstDash val="solid"/>
          </a:ln>
        </c:spPr>
        <c:txPr>
          <a:bodyPr rot="-5400000" vert="horz"/>
          <a:lstStyle/>
          <a:p>
            <a:pPr>
              <a:defRPr sz="900">
                <a:solidFill>
                  <a:sysClr val="windowText" lastClr="000000"/>
                </a:solidFill>
                <a:latin typeface="Frutiger 45 Light" panose="020B0300000000000000" pitchFamily="34" charset="0"/>
              </a:defRPr>
            </a:pPr>
            <a:endParaRPr lang="de-DE"/>
          </a:p>
        </c:txPr>
        <c:crossAx val="259454720"/>
        <c:crosses val="autoZero"/>
        <c:auto val="1"/>
        <c:lblOffset val="100"/>
        <c:baseTimeUnit val="months"/>
      </c:dateAx>
      <c:valAx>
        <c:axId val="259454720"/>
        <c:scaling>
          <c:orientation val="minMax"/>
        </c:scaling>
        <c:delete val="0"/>
        <c:axPos val="l"/>
        <c:numFmt formatCode="_-* #,##0\ &quot;€&quot;_-;\-* #,##0\ &quot;€&quot;_-;_-* &quot;-&quot;??\ &quot;€&quot;_-;_-@_-" sourceLinked="1"/>
        <c:majorTickMark val="out"/>
        <c:minorTickMark val="none"/>
        <c:tickLblPos val="nextTo"/>
        <c:spPr>
          <a:ln w="3175">
            <a:solidFill>
              <a:srgbClr val="808080"/>
            </a:solidFill>
            <a:prstDash val="solid"/>
          </a:ln>
        </c:spPr>
        <c:txPr>
          <a:bodyPr rot="0" vert="horz"/>
          <a:lstStyle/>
          <a:p>
            <a:pPr>
              <a:defRPr sz="900">
                <a:solidFill>
                  <a:sysClr val="windowText" lastClr="000000"/>
                </a:solidFill>
                <a:latin typeface="Frutiger 45 Light" panose="020B0300000000000000" pitchFamily="34" charset="0"/>
              </a:defRPr>
            </a:pPr>
            <a:endParaRPr lang="de-DE"/>
          </a:p>
        </c:txPr>
        <c:crossAx val="259454328"/>
        <c:crosses val="autoZero"/>
        <c:crossBetween val="between"/>
      </c:valAx>
      <c:spPr>
        <a:solidFill>
          <a:srgbClr val="FFFFFF"/>
        </a:solidFill>
        <a:ln w="3175">
          <a:solidFill>
            <a:schemeClr val="bg2">
              <a:lumMod val="60000"/>
              <a:lumOff val="40000"/>
            </a:schemeClr>
          </a:solidFill>
        </a:ln>
      </c:spPr>
    </c:plotArea>
    <c:legend>
      <c:legendPos val="b"/>
      <c:layout>
        <c:manualLayout>
          <c:xMode val="edge"/>
          <c:yMode val="edge"/>
          <c:x val="0.12623066814296219"/>
          <c:y val="0.8921150553312085"/>
          <c:w val="0.73292866634506393"/>
          <c:h val="5.1258695696310939E-2"/>
        </c:manualLayout>
      </c:layout>
      <c:overlay val="0"/>
      <c:spPr>
        <a:noFill/>
        <a:ln w="3175">
          <a:noFill/>
        </a:ln>
      </c:spPr>
      <c:txPr>
        <a:bodyPr/>
        <a:lstStyle/>
        <a:p>
          <a:pPr>
            <a:defRPr sz="900" b="0">
              <a:ln>
                <a:noFill/>
              </a:ln>
              <a:solidFill>
                <a:sysClr val="windowText" lastClr="000000"/>
              </a:solidFill>
              <a:latin typeface="Frutiger 45 Light" panose="020B0300000000000000" pitchFamily="34" charset="0"/>
            </a:defRPr>
          </a:pPr>
          <a:endParaRPr lang="de-DE"/>
        </a:p>
      </c:txPr>
    </c:legend>
    <c:plotVisOnly val="1"/>
    <c:dispBlanksAs val="gap"/>
    <c:showDLblsOverMax val="0"/>
  </c:chart>
  <c:spPr>
    <a:solidFill>
      <a:sysClr val="window" lastClr="FFFFFF"/>
    </a:solidFill>
    <a:ln w="3175">
      <a:solidFill>
        <a:schemeClr val="bg2">
          <a:lumMod val="60000"/>
          <a:lumOff val="40000"/>
        </a:schemeClr>
      </a:solidFill>
      <a:prstDash val="solid"/>
    </a:ln>
  </c:spPr>
  <c:txPr>
    <a:bodyPr/>
    <a:lstStyle/>
    <a:p>
      <a:pPr>
        <a:defRPr sz="1000" b="0" i="0" u="none" strike="noStrike" baseline="0">
          <a:solidFill>
            <a:schemeClr val="bg1"/>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de-DE" b="1"/>
              <a:t>Umsatz - Kosten = Gewinn / Verlust pro Monat</a:t>
            </a:r>
          </a:p>
        </c:rich>
      </c:tx>
      <c:layout>
        <c:manualLayout>
          <c:xMode val="edge"/>
          <c:yMode val="edge"/>
          <c:x val="0.20580154263990122"/>
          <c:y val="4.6117228436569881E-2"/>
        </c:manualLayout>
      </c:layout>
      <c:overlay val="1"/>
    </c:title>
    <c:autoTitleDeleted val="0"/>
    <c:plotArea>
      <c:layout>
        <c:manualLayout>
          <c:layoutTarget val="inner"/>
          <c:xMode val="edge"/>
          <c:yMode val="edge"/>
          <c:x val="0.16751259078715802"/>
          <c:y val="0.18266118143710638"/>
          <c:w val="0.77989179097023076"/>
          <c:h val="0.56640442285139891"/>
        </c:manualLayout>
      </c:layout>
      <c:barChart>
        <c:barDir val="col"/>
        <c:grouping val="clustered"/>
        <c:varyColors val="0"/>
        <c:ser>
          <c:idx val="0"/>
          <c:order val="0"/>
          <c:tx>
            <c:strRef>
              <c:f>'2. GuV'!$C$94</c:f>
              <c:strCache>
                <c:ptCount val="1"/>
                <c:pt idx="0">
                  <c:v>Brutto Umsatz</c:v>
                </c:pt>
              </c:strCache>
            </c:strRef>
          </c:tx>
          <c:spPr>
            <a:solidFill>
              <a:schemeClr val="bg2">
                <a:lumMod val="75000"/>
              </a:schemeClr>
            </a:solidFill>
            <a:ln w="3175">
              <a:solidFill>
                <a:schemeClr val="bg1"/>
              </a:solidFill>
            </a:ln>
          </c:spPr>
          <c:invertIfNegative val="0"/>
          <c:cat>
            <c:numRef>
              <c:f>'2. GuV'!$G$9:$AP$9</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'2. GuV'!$G$94:$AP$94</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ser>
          <c:idx val="1"/>
          <c:order val="1"/>
          <c:tx>
            <c:strRef>
              <c:f>'2. GuV'!$C$195</c:f>
              <c:strCache>
                <c:ptCount val="1"/>
                <c:pt idx="0">
                  <c:v>Kosten pro Monat (exkl. Ust)</c:v>
                </c:pt>
              </c:strCache>
            </c:strRef>
          </c:tx>
          <c:spPr>
            <a:solidFill>
              <a:schemeClr val="accent2"/>
            </a:solidFill>
            <a:ln w="3175">
              <a:solidFill>
                <a:schemeClr val="bg1"/>
              </a:solidFill>
            </a:ln>
          </c:spPr>
          <c:invertIfNegative val="0"/>
          <c:cat>
            <c:numRef>
              <c:f>'2. GuV'!$G$9:$AP$9</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'2. GuV'!$G$195:$AP$195</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ser>
          <c:idx val="2"/>
          <c:order val="2"/>
          <c:tx>
            <c:strRef>
              <c:f>'2. GuV'!$D$268</c:f>
              <c:strCache>
                <c:ptCount val="1"/>
                <c:pt idx="0">
                  <c:v>Gewinn / Verlust (mit Abschreibungen)</c:v>
                </c:pt>
              </c:strCache>
            </c:strRef>
          </c:tx>
          <c:spPr>
            <a:solidFill>
              <a:schemeClr val="accent3"/>
            </a:solidFill>
            <a:ln w="3175">
              <a:solidFill>
                <a:schemeClr val="bg1"/>
              </a:solidFill>
            </a:ln>
          </c:spPr>
          <c:invertIfNegative val="0"/>
          <c:cat>
            <c:numRef>
              <c:f>'2. GuV'!$G$9:$AP$9</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'2. GuV'!$G$268:$AP$268</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dLbls>
          <c:showLegendKey val="0"/>
          <c:showVal val="0"/>
          <c:showCatName val="0"/>
          <c:showSerName val="0"/>
          <c:showPercent val="0"/>
          <c:showBubbleSize val="0"/>
        </c:dLbls>
        <c:gapWidth val="150"/>
        <c:axId val="279158336"/>
        <c:axId val="279158728"/>
      </c:barChart>
      <c:dateAx>
        <c:axId val="279158336"/>
        <c:scaling>
          <c:orientation val="minMax"/>
        </c:scaling>
        <c:delete val="0"/>
        <c:axPos val="b"/>
        <c:numFmt formatCode="[$-407]mmm/\ yy;@" sourceLinked="0"/>
        <c:majorTickMark val="out"/>
        <c:minorTickMark val="none"/>
        <c:tickLblPos val="nextTo"/>
        <c:spPr>
          <a:ln w="3175">
            <a:solidFill>
              <a:srgbClr val="808080"/>
            </a:solidFill>
            <a:prstDash val="solid"/>
          </a:ln>
        </c:spPr>
        <c:txPr>
          <a:bodyPr rot="0" vert="horz"/>
          <a:lstStyle/>
          <a:p>
            <a:pPr>
              <a:defRPr sz="900"/>
            </a:pPr>
            <a:endParaRPr lang="de-DE"/>
          </a:p>
        </c:txPr>
        <c:crossAx val="279158728"/>
        <c:crosses val="autoZero"/>
        <c:auto val="1"/>
        <c:lblOffset val="100"/>
        <c:baseTimeUnit val="months"/>
      </c:dateAx>
      <c:valAx>
        <c:axId val="279158728"/>
        <c:scaling>
          <c:orientation val="minMax"/>
        </c:scaling>
        <c:delete val="0"/>
        <c:axPos val="l"/>
        <c:numFmt formatCode="_-* #,##0\ &quot;€&quot;_-;\-* #,##0\ &quot;€&quot;_-;_-* &quot;-&quot;??\ &quot;€&quot;_-;_-@_-" sourceLinked="1"/>
        <c:majorTickMark val="out"/>
        <c:minorTickMark val="none"/>
        <c:tickLblPos val="nextTo"/>
        <c:spPr>
          <a:ln w="3175">
            <a:solidFill>
              <a:srgbClr val="808080"/>
            </a:solidFill>
            <a:prstDash val="solid"/>
          </a:ln>
        </c:spPr>
        <c:txPr>
          <a:bodyPr rot="0" vert="horz"/>
          <a:lstStyle/>
          <a:p>
            <a:pPr>
              <a:defRPr sz="900"/>
            </a:pPr>
            <a:endParaRPr lang="de-DE"/>
          </a:p>
        </c:txPr>
        <c:crossAx val="279158336"/>
        <c:crosses val="autoZero"/>
        <c:crossBetween val="between"/>
      </c:valAx>
      <c:spPr>
        <a:solidFill>
          <a:srgbClr val="FFFFFF"/>
        </a:solidFill>
        <a:ln w="3175">
          <a:solidFill>
            <a:schemeClr val="bg2">
              <a:lumMod val="60000"/>
              <a:lumOff val="40000"/>
            </a:schemeClr>
          </a:solidFill>
        </a:ln>
      </c:spPr>
    </c:plotArea>
    <c:legend>
      <c:legendPos val="b"/>
      <c:layout>
        <c:manualLayout>
          <c:xMode val="edge"/>
          <c:yMode val="edge"/>
          <c:x val="2.0030281857986769E-2"/>
          <c:y val="0.87277707242708202"/>
          <c:w val="0.92996961830373315"/>
          <c:h val="0.10206798700394094"/>
        </c:manualLayout>
      </c:layout>
      <c:overlay val="0"/>
      <c:spPr>
        <a:noFill/>
        <a:ln w="25400">
          <a:noFill/>
        </a:ln>
      </c:spPr>
      <c:txPr>
        <a:bodyPr/>
        <a:lstStyle/>
        <a:p>
          <a:pPr>
            <a:defRPr sz="900"/>
          </a:pPr>
          <a:endParaRPr lang="de-DE"/>
        </a:p>
      </c:txPr>
    </c:legend>
    <c:plotVisOnly val="1"/>
    <c:dispBlanksAs val="gap"/>
    <c:showDLblsOverMax val="0"/>
  </c:chart>
  <c:spPr>
    <a:solidFill>
      <a:sysClr val="window" lastClr="FFFFFF"/>
    </a:solidFill>
    <a:ln w="3175">
      <a:solidFill>
        <a:schemeClr val="bg2">
          <a:lumMod val="60000"/>
          <a:lumOff val="40000"/>
        </a:schemeClr>
      </a:solidFill>
      <a:prstDash val="solid"/>
    </a:ln>
  </c:spPr>
  <c:txPr>
    <a:bodyPr/>
    <a:lstStyle/>
    <a:p>
      <a:pPr>
        <a:defRPr sz="1000" b="0" i="0" u="none" strike="noStrike" baseline="0">
          <a:solidFill>
            <a:sysClr val="windowText" lastClr="000000"/>
          </a:solidFill>
          <a:latin typeface="Frutiger 45 Light" panose="020B0300000000000000" pitchFamily="34" charset="0"/>
          <a:ea typeface="Calibri"/>
          <a:cs typeface="Calibri"/>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solidFill>
                  <a:sysClr val="windowText" lastClr="000000"/>
                </a:solidFill>
                <a:latin typeface="+mj-lt"/>
              </a:defRPr>
            </a:pPr>
            <a:r>
              <a:rPr lang="de-DE" b="1">
                <a:solidFill>
                  <a:sysClr val="windowText" lastClr="000000"/>
                </a:solidFill>
                <a:latin typeface="+mj-lt"/>
              </a:rPr>
              <a:t>GuV &amp; Kontostand</a:t>
            </a:r>
          </a:p>
        </c:rich>
      </c:tx>
      <c:layout>
        <c:manualLayout>
          <c:xMode val="edge"/>
          <c:yMode val="edge"/>
          <c:x val="0.40685370171189544"/>
          <c:y val="3.3320127718410815E-2"/>
        </c:manualLayout>
      </c:layout>
      <c:overlay val="1"/>
    </c:title>
    <c:autoTitleDeleted val="0"/>
    <c:plotArea>
      <c:layout>
        <c:manualLayout>
          <c:layoutTarget val="inner"/>
          <c:xMode val="edge"/>
          <c:yMode val="edge"/>
          <c:x val="0.14084886363636365"/>
          <c:y val="0.12581871308523526"/>
          <c:w val="0.80357588383838385"/>
          <c:h val="0.69189135213494257"/>
        </c:manualLayout>
      </c:layout>
      <c:barChart>
        <c:barDir val="col"/>
        <c:grouping val="clustered"/>
        <c:varyColors val="0"/>
        <c:ser>
          <c:idx val="0"/>
          <c:order val="0"/>
          <c:tx>
            <c:strRef>
              <c:f>'3. Liquidität'!$D$80</c:f>
              <c:strCache>
                <c:ptCount val="1"/>
                <c:pt idx="0">
                  <c:v>Einnahmen - Ausgaben durch operative Tätigkeit</c:v>
                </c:pt>
              </c:strCache>
            </c:strRef>
          </c:tx>
          <c:spPr>
            <a:solidFill>
              <a:schemeClr val="accent3"/>
            </a:solidFill>
            <a:ln w="3175">
              <a:solidFill>
                <a:schemeClr val="bg1"/>
              </a:solidFill>
            </a:ln>
          </c:spPr>
          <c:invertIfNegative val="0"/>
          <c:cat>
            <c:numRef>
              <c:f>'3. Liquidität'!$G$73:$AP$73</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Liquidität'!$G$80:$AP$80</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dLbls>
          <c:showLegendKey val="0"/>
          <c:showVal val="0"/>
          <c:showCatName val="0"/>
          <c:showSerName val="0"/>
          <c:showPercent val="0"/>
          <c:showBubbleSize val="0"/>
        </c:dLbls>
        <c:gapWidth val="150"/>
        <c:axId val="278898520"/>
        <c:axId val="278898912"/>
      </c:barChart>
      <c:lineChart>
        <c:grouping val="standard"/>
        <c:varyColors val="0"/>
        <c:ser>
          <c:idx val="1"/>
          <c:order val="1"/>
          <c:tx>
            <c:strRef>
              <c:f>'3. Liquidität'!$D$87</c:f>
              <c:strCache>
                <c:ptCount val="1"/>
                <c:pt idx="0">
                  <c:v>Kontostand</c:v>
                </c:pt>
              </c:strCache>
            </c:strRef>
          </c:tx>
          <c:spPr>
            <a:ln w="25400">
              <a:solidFill>
                <a:srgbClr val="00608A"/>
              </a:solidFill>
              <a:prstDash val="solid"/>
            </a:ln>
          </c:spPr>
          <c:marker>
            <c:symbol val="none"/>
          </c:marker>
          <c:val>
            <c:numRef>
              <c:f>'3. Liquidität'!$G$87:$AP$87</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ser>
        <c:dLbls>
          <c:showLegendKey val="0"/>
          <c:showVal val="0"/>
          <c:showCatName val="0"/>
          <c:showSerName val="0"/>
          <c:showPercent val="0"/>
          <c:showBubbleSize val="0"/>
        </c:dLbls>
        <c:marker val="1"/>
        <c:smooth val="0"/>
        <c:axId val="278898520"/>
        <c:axId val="278898912"/>
      </c:lineChart>
      <c:dateAx>
        <c:axId val="278898520"/>
        <c:scaling>
          <c:orientation val="minMax"/>
        </c:scaling>
        <c:delete val="0"/>
        <c:axPos val="b"/>
        <c:numFmt formatCode="[$-407]mmm/\ yy;@" sourceLinked="0"/>
        <c:majorTickMark val="out"/>
        <c:minorTickMark val="none"/>
        <c:tickLblPos val="nextTo"/>
        <c:spPr>
          <a:ln w="3175">
            <a:solidFill>
              <a:srgbClr val="808080"/>
            </a:solidFill>
            <a:prstDash val="solid"/>
          </a:ln>
        </c:spPr>
        <c:txPr>
          <a:bodyPr rot="-5400000" vert="horz"/>
          <a:lstStyle/>
          <a:p>
            <a:pPr>
              <a:defRPr sz="900">
                <a:ln>
                  <a:noFill/>
                </a:ln>
                <a:solidFill>
                  <a:sysClr val="windowText" lastClr="000000"/>
                </a:solidFill>
                <a:latin typeface="Frutiger 45 Light" panose="020B0300000000000000" pitchFamily="34" charset="0"/>
              </a:defRPr>
            </a:pPr>
            <a:endParaRPr lang="de-DE"/>
          </a:p>
        </c:txPr>
        <c:crossAx val="278898912"/>
        <c:crosses val="autoZero"/>
        <c:auto val="1"/>
        <c:lblOffset val="100"/>
        <c:baseTimeUnit val="months"/>
        <c:majorUnit val="2"/>
        <c:majorTimeUnit val="months"/>
      </c:dateAx>
      <c:valAx>
        <c:axId val="278898912"/>
        <c:scaling>
          <c:orientation val="minMax"/>
        </c:scaling>
        <c:delete val="0"/>
        <c:axPos val="l"/>
        <c:numFmt formatCode="_-* #,##0\ &quot;€&quot;_-;\-* #,##0\ &quot;€&quot;_-;_-* &quot;-&quot;??\ &quot;€&quot;_-;_-@_-" sourceLinked="1"/>
        <c:majorTickMark val="out"/>
        <c:minorTickMark val="none"/>
        <c:tickLblPos val="nextTo"/>
        <c:spPr>
          <a:ln w="3175">
            <a:solidFill>
              <a:srgbClr val="808080"/>
            </a:solidFill>
            <a:prstDash val="solid"/>
          </a:ln>
        </c:spPr>
        <c:txPr>
          <a:bodyPr rot="0" vert="horz"/>
          <a:lstStyle/>
          <a:p>
            <a:pPr>
              <a:defRPr sz="900">
                <a:solidFill>
                  <a:sysClr val="windowText" lastClr="000000"/>
                </a:solidFill>
                <a:latin typeface="Frutiger 45 Light" panose="020B0300000000000000" pitchFamily="34" charset="0"/>
              </a:defRPr>
            </a:pPr>
            <a:endParaRPr lang="de-DE"/>
          </a:p>
        </c:txPr>
        <c:crossAx val="278898520"/>
        <c:crosses val="autoZero"/>
        <c:crossBetween val="between"/>
      </c:valAx>
      <c:spPr>
        <a:solidFill>
          <a:srgbClr val="FFFFFF"/>
        </a:solidFill>
        <a:ln w="3175">
          <a:solidFill>
            <a:schemeClr val="bg2">
              <a:lumMod val="60000"/>
              <a:lumOff val="40000"/>
            </a:schemeClr>
          </a:solidFill>
        </a:ln>
      </c:spPr>
    </c:plotArea>
    <c:legend>
      <c:legendPos val="b"/>
      <c:layout>
        <c:manualLayout>
          <c:xMode val="edge"/>
          <c:yMode val="edge"/>
          <c:x val="5.2026359579189337E-2"/>
          <c:y val="0.94111566652595569"/>
          <c:w val="0.89999989694663174"/>
          <c:h val="5.1713270338538828E-2"/>
        </c:manualLayout>
      </c:layout>
      <c:overlay val="0"/>
      <c:spPr>
        <a:noFill/>
        <a:ln w="25400">
          <a:noFill/>
        </a:ln>
      </c:spPr>
      <c:txPr>
        <a:bodyPr/>
        <a:lstStyle/>
        <a:p>
          <a:pPr>
            <a:defRPr sz="900">
              <a:solidFill>
                <a:sysClr val="windowText" lastClr="000000"/>
              </a:solidFill>
              <a:latin typeface="Frutiger 45 Light" panose="020B0300000000000000" pitchFamily="34" charset="0"/>
            </a:defRPr>
          </a:pPr>
          <a:endParaRPr lang="de-DE"/>
        </a:p>
      </c:txPr>
    </c:legend>
    <c:plotVisOnly val="1"/>
    <c:dispBlanksAs val="gap"/>
    <c:showDLblsOverMax val="0"/>
  </c:chart>
  <c:spPr>
    <a:solidFill>
      <a:sysClr val="window" lastClr="FFFFFF"/>
    </a:solidFill>
    <a:ln w="3175">
      <a:solidFill>
        <a:schemeClr val="bg2">
          <a:lumMod val="60000"/>
          <a:lumOff val="40000"/>
        </a:schemeClr>
      </a:solidFill>
      <a:prstDash val="solid"/>
    </a:ln>
  </c:spPr>
  <c:txPr>
    <a:bodyPr/>
    <a:lstStyle/>
    <a:p>
      <a:pPr>
        <a:defRPr sz="1000" b="0" i="0" u="none" strike="noStrike" baseline="0">
          <a:solidFill>
            <a:schemeClr val="bg1"/>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de-DE" sz="1200" b="1" i="0" u="none" strike="noStrike" kern="1200" baseline="0">
                <a:solidFill>
                  <a:sysClr val="windowText" lastClr="000000"/>
                </a:solidFill>
                <a:latin typeface="+mj-lt"/>
                <a:ea typeface="Calibri"/>
                <a:cs typeface="Calibri"/>
              </a:defRPr>
            </a:pPr>
            <a:r>
              <a:rPr lang="de-DE" sz="1200" b="1" i="0" u="none" strike="noStrike" kern="1200" baseline="0">
                <a:solidFill>
                  <a:sysClr val="windowText" lastClr="000000"/>
                </a:solidFill>
                <a:latin typeface="+mj-lt"/>
                <a:ea typeface="Calibri"/>
                <a:cs typeface="Calibri"/>
              </a:rPr>
              <a:t>Finanzierung, Investitionen &amp; Kontostand</a:t>
            </a:r>
          </a:p>
        </c:rich>
      </c:tx>
      <c:layout/>
      <c:overlay val="1"/>
    </c:title>
    <c:autoTitleDeleted val="0"/>
    <c:plotArea>
      <c:layout>
        <c:manualLayout>
          <c:layoutTarget val="inner"/>
          <c:xMode val="edge"/>
          <c:yMode val="edge"/>
          <c:x val="0.14268434343434344"/>
          <c:y val="8.7171810703353836E-2"/>
          <c:w val="0.81207272727272717"/>
          <c:h val="0.68050452617451684"/>
        </c:manualLayout>
      </c:layout>
      <c:barChart>
        <c:barDir val="col"/>
        <c:grouping val="clustered"/>
        <c:varyColors val="0"/>
        <c:ser>
          <c:idx val="0"/>
          <c:order val="0"/>
          <c:tx>
            <c:strRef>
              <c:f>'3. Liquidität'!$D$81</c:f>
              <c:strCache>
                <c:ptCount val="1"/>
                <c:pt idx="0">
                  <c:v>Zur verfügung stehendes Eigen- und Fremdkapital</c:v>
                </c:pt>
              </c:strCache>
            </c:strRef>
          </c:tx>
          <c:spPr>
            <a:solidFill>
              <a:schemeClr val="accent3"/>
            </a:solidFill>
            <a:ln w="3175">
              <a:solidFill>
                <a:schemeClr val="bg1"/>
              </a:solidFill>
            </a:ln>
          </c:spPr>
          <c:invertIfNegative val="0"/>
          <c:cat>
            <c:numRef>
              <c:f>'3. Liquidität'!$G$15:$AP$15</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Liquidität'!$G$81:$AP$81</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ser>
          <c:idx val="1"/>
          <c:order val="1"/>
          <c:tx>
            <c:strRef>
              <c:f>'3. Liquidität'!$D$82</c:f>
              <c:strCache>
                <c:ptCount val="1"/>
                <c:pt idx="0">
                  <c:v>Tilgung / Rückzahlung</c:v>
                </c:pt>
              </c:strCache>
            </c:strRef>
          </c:tx>
          <c:spPr>
            <a:solidFill>
              <a:schemeClr val="accent2"/>
            </a:solidFill>
            <a:ln w="3175">
              <a:solidFill>
                <a:schemeClr val="bg1"/>
              </a:solidFill>
            </a:ln>
          </c:spPr>
          <c:invertIfNegative val="0"/>
          <c:cat>
            <c:numRef>
              <c:f>'3. Liquidität'!$G$15:$AP$15</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Liquidität'!$G$82:$AP$82</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ser>
          <c:idx val="2"/>
          <c:order val="2"/>
          <c:tx>
            <c:strRef>
              <c:f>'3. Liquidität'!$D$83</c:f>
              <c:strCache>
                <c:ptCount val="1"/>
                <c:pt idx="0">
                  <c:v>Erweiterungs- &amp; Ersatzinvestitionen</c:v>
                </c:pt>
              </c:strCache>
            </c:strRef>
          </c:tx>
          <c:spPr>
            <a:solidFill>
              <a:schemeClr val="accent6"/>
            </a:solidFill>
            <a:ln w="3175">
              <a:solidFill>
                <a:schemeClr val="bg1"/>
              </a:solidFill>
            </a:ln>
          </c:spPr>
          <c:invertIfNegative val="0"/>
          <c:dPt>
            <c:idx val="28"/>
            <c:invertIfNegative val="0"/>
            <c:bubble3D val="0"/>
            <c:spPr>
              <a:solidFill>
                <a:schemeClr val="accent6"/>
              </a:solidFill>
              <a:ln w="3175">
                <a:solidFill>
                  <a:schemeClr val="bg1"/>
                </a:solidFill>
                <a:prstDash val="solid"/>
              </a:ln>
            </c:spPr>
          </c:dPt>
          <c:cat>
            <c:numRef>
              <c:f>'3. Liquidität'!$G$15:$AP$15</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Liquidität'!$G$83:$AP$83</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dLbls>
          <c:showLegendKey val="0"/>
          <c:showVal val="0"/>
          <c:showCatName val="0"/>
          <c:showSerName val="0"/>
          <c:showPercent val="0"/>
          <c:showBubbleSize val="0"/>
        </c:dLbls>
        <c:gapWidth val="150"/>
        <c:axId val="278899696"/>
        <c:axId val="278900088"/>
      </c:barChart>
      <c:lineChart>
        <c:grouping val="standard"/>
        <c:varyColors val="0"/>
        <c:ser>
          <c:idx val="3"/>
          <c:order val="3"/>
          <c:tx>
            <c:strRef>
              <c:f>'3. Liquidität'!$D$87</c:f>
              <c:strCache>
                <c:ptCount val="1"/>
                <c:pt idx="0">
                  <c:v>Kontostand</c:v>
                </c:pt>
              </c:strCache>
            </c:strRef>
          </c:tx>
          <c:spPr>
            <a:ln w="25400">
              <a:solidFill>
                <a:srgbClr val="00608A"/>
              </a:solidFill>
              <a:prstDash val="solid"/>
            </a:ln>
          </c:spPr>
          <c:marker>
            <c:symbol val="none"/>
          </c:marker>
          <c:val>
            <c:numRef>
              <c:f>'3. Liquidität'!$G$87:$AP$87</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ser>
        <c:dLbls>
          <c:showLegendKey val="0"/>
          <c:showVal val="0"/>
          <c:showCatName val="0"/>
          <c:showSerName val="0"/>
          <c:showPercent val="0"/>
          <c:showBubbleSize val="0"/>
        </c:dLbls>
        <c:marker val="1"/>
        <c:smooth val="0"/>
        <c:axId val="278899696"/>
        <c:axId val="278900088"/>
      </c:lineChart>
      <c:dateAx>
        <c:axId val="278899696"/>
        <c:scaling>
          <c:orientation val="minMax"/>
        </c:scaling>
        <c:delete val="0"/>
        <c:axPos val="b"/>
        <c:numFmt formatCode="[$-407]mmm/\ yy;@" sourceLinked="0"/>
        <c:majorTickMark val="out"/>
        <c:minorTickMark val="none"/>
        <c:tickLblPos val="nextTo"/>
        <c:spPr>
          <a:ln w="3175">
            <a:solidFill>
              <a:srgbClr val="808080"/>
            </a:solidFill>
            <a:prstDash val="solid"/>
          </a:ln>
        </c:spPr>
        <c:txPr>
          <a:bodyPr rot="-5400000" vert="horz"/>
          <a:lstStyle/>
          <a:p>
            <a:pPr>
              <a:defRPr sz="800" b="0" i="0" u="none" strike="noStrike" baseline="0">
                <a:solidFill>
                  <a:srgbClr val="000000"/>
                </a:solidFill>
                <a:latin typeface="Frutiger 45 Light" panose="020B0300000000000000" pitchFamily="34" charset="0"/>
                <a:ea typeface="Calibri"/>
                <a:cs typeface="Calibri"/>
              </a:defRPr>
            </a:pPr>
            <a:endParaRPr lang="de-DE"/>
          </a:p>
        </c:txPr>
        <c:crossAx val="278900088"/>
        <c:crosses val="autoZero"/>
        <c:auto val="1"/>
        <c:lblOffset val="100"/>
        <c:baseTimeUnit val="months"/>
      </c:dateAx>
      <c:valAx>
        <c:axId val="278900088"/>
        <c:scaling>
          <c:orientation val="minMax"/>
        </c:scaling>
        <c:delete val="0"/>
        <c:axPos val="l"/>
        <c:numFmt formatCode="_-* #,##0\ &quot;€&quot;_-;\-* #,##0\ &quot;€&quot;_-;_-* &quot;-&quot;??\ &quot;€&quot;_-;_-@_-" sourceLinked="1"/>
        <c:majorTickMark val="out"/>
        <c:minorTickMark val="none"/>
        <c:tickLblPos val="nextTo"/>
        <c:spPr>
          <a:ln w="3175">
            <a:solidFill>
              <a:srgbClr val="808080"/>
            </a:solidFill>
            <a:prstDash val="solid"/>
          </a:ln>
        </c:spPr>
        <c:txPr>
          <a:bodyPr rot="0" vert="horz"/>
          <a:lstStyle/>
          <a:p>
            <a:pPr>
              <a:defRPr sz="1000" b="0" i="0" u="none" strike="noStrike" baseline="0">
                <a:solidFill>
                  <a:sysClr val="windowText" lastClr="000000"/>
                </a:solidFill>
                <a:latin typeface="Frutiger 45 Light" panose="020B0300000000000000" pitchFamily="34" charset="0"/>
                <a:ea typeface="Calibri"/>
                <a:cs typeface="Calibri"/>
              </a:defRPr>
            </a:pPr>
            <a:endParaRPr lang="de-DE"/>
          </a:p>
        </c:txPr>
        <c:crossAx val="278899696"/>
        <c:crosses val="autoZero"/>
        <c:crossBetween val="between"/>
      </c:valAx>
      <c:spPr>
        <a:solidFill>
          <a:srgbClr val="FFFFFF"/>
        </a:solidFill>
        <a:ln w="3175">
          <a:solidFill>
            <a:schemeClr val="bg2">
              <a:lumMod val="60000"/>
              <a:lumOff val="40000"/>
            </a:schemeClr>
          </a:solidFill>
        </a:ln>
      </c:spPr>
    </c:plotArea>
    <c:legend>
      <c:legendPos val="b"/>
      <c:layout>
        <c:manualLayout>
          <c:xMode val="edge"/>
          <c:yMode val="edge"/>
          <c:x val="0.15035859186792025"/>
          <c:y val="0.89052640329412069"/>
          <c:w val="0.79273077182454399"/>
          <c:h val="9.6498657793675086E-2"/>
        </c:manualLayout>
      </c:layout>
      <c:overlay val="0"/>
      <c:spPr>
        <a:noFill/>
        <a:ln w="25400">
          <a:noFill/>
        </a:ln>
      </c:spPr>
      <c:txPr>
        <a:bodyPr/>
        <a:lstStyle/>
        <a:p>
          <a:pPr>
            <a:defRPr sz="920" b="0" i="0" u="none" strike="noStrike" baseline="0">
              <a:solidFill>
                <a:sysClr val="windowText" lastClr="000000"/>
              </a:solidFill>
              <a:latin typeface="Calibri"/>
              <a:ea typeface="Calibri"/>
              <a:cs typeface="Calibri"/>
            </a:defRPr>
          </a:pPr>
          <a:endParaRPr lang="de-DE"/>
        </a:p>
      </c:txPr>
    </c:legend>
    <c:plotVisOnly val="1"/>
    <c:dispBlanksAs val="gap"/>
    <c:showDLblsOverMax val="0"/>
  </c:chart>
  <c:spPr>
    <a:solidFill>
      <a:sysClr val="window" lastClr="FFFFFF"/>
    </a:solidFill>
    <a:ln w="3175">
      <a:solidFill>
        <a:schemeClr val="bg2">
          <a:lumMod val="60000"/>
          <a:lumOff val="40000"/>
        </a:schemeClr>
      </a:solidFill>
      <a:prstDash val="solid"/>
    </a:ln>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de-DE" sz="1200" b="1" i="0" u="none" strike="noStrike" kern="1200" baseline="0">
                <a:solidFill>
                  <a:sysClr val="windowText" lastClr="000000"/>
                </a:solidFill>
                <a:latin typeface="+mj-lt"/>
                <a:ea typeface="Calibri"/>
                <a:cs typeface="Calibri"/>
              </a:defRPr>
            </a:pPr>
            <a:r>
              <a:rPr lang="de-DE" sz="1200" b="1" i="0" u="none" strike="noStrike" kern="1200" baseline="0">
                <a:solidFill>
                  <a:sysClr val="windowText" lastClr="000000"/>
                </a:solidFill>
                <a:latin typeface="+mj-lt"/>
                <a:ea typeface="Calibri"/>
                <a:cs typeface="Calibri"/>
              </a:rPr>
              <a:t>notwendige Finanzierung (EK/FK)</a:t>
            </a:r>
          </a:p>
        </c:rich>
      </c:tx>
      <c:layout>
        <c:manualLayout>
          <c:xMode val="edge"/>
          <c:yMode val="edge"/>
          <c:x val="0.1676794141681606"/>
          <c:y val="6.1470911086717893E-2"/>
        </c:manualLayout>
      </c:layout>
      <c:overlay val="1"/>
    </c:title>
    <c:autoTitleDeleted val="0"/>
    <c:plotArea>
      <c:layout>
        <c:manualLayout>
          <c:layoutTarget val="inner"/>
          <c:xMode val="edge"/>
          <c:yMode val="edge"/>
          <c:x val="0.21570166158835941"/>
          <c:y val="0.26260629056933193"/>
          <c:w val="0.42486046537310468"/>
          <c:h val="0.66503954294406942"/>
        </c:manualLayout>
      </c:layout>
      <c:pieChart>
        <c:varyColors val="1"/>
        <c:ser>
          <c:idx val="0"/>
          <c:order val="0"/>
          <c:dPt>
            <c:idx val="0"/>
            <c:bubble3D val="0"/>
            <c:explosion val="3"/>
            <c:spPr>
              <a:solidFill>
                <a:schemeClr val="accent3"/>
              </a:solidFill>
            </c:spPr>
          </c:dPt>
          <c:dPt>
            <c:idx val="1"/>
            <c:bubble3D val="0"/>
          </c:dPt>
          <c:dLbls>
            <c:dLbl>
              <c:idx val="0"/>
              <c:layout>
                <c:manualLayout>
                  <c:x val="-3.4094551535844828E-2"/>
                  <c:y val="5.2738100382896703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0.257135834690012"/>
                  <c:y val="-4.3859045610517129E-2"/>
                </c:manualLayout>
              </c:layou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a:lstStyle/>
              <a:p>
                <a:pPr>
                  <a:defRPr sz="900"/>
                </a:pPr>
                <a:endParaRPr lang="de-DE"/>
              </a:p>
            </c:txPr>
            <c:showLegendKey val="0"/>
            <c:showVal val="0"/>
            <c:showCatName val="0"/>
            <c:showSerName val="0"/>
            <c:showPercent val="1"/>
            <c:showBubbleSize val="0"/>
            <c:showLeaderLines val="1"/>
            <c:extLst>
              <c:ext xmlns:c15="http://schemas.microsoft.com/office/drawing/2012/chart" uri="{CE6537A1-D6FC-4f65-9D91-7224C49458BB}"/>
            </c:extLst>
          </c:dLbls>
          <c:cat>
            <c:strRef>
              <c:f>('4. Kapitalbedarf'!$I$29,'4. Kapitalbedarf'!$I$34)</c:f>
              <c:strCache>
                <c:ptCount val="2"/>
                <c:pt idx="0">
                  <c:v>Eigenkapital</c:v>
                </c:pt>
                <c:pt idx="1">
                  <c:v>Fremdkapital</c:v>
                </c:pt>
              </c:strCache>
            </c:strRef>
          </c:cat>
          <c:val>
            <c:numRef>
              <c:f>('4. Kapitalbedarf'!$J$29,'4. Kapitalbedarf'!$J$34)</c:f>
              <c:numCache>
                <c:formatCode>_-* #,##0\ "€"_-;\-* #,##0\ "€"_-;_-* "-"??\ "€"_-;_-@_-</c:formatCode>
                <c:ptCount val="2"/>
                <c:pt idx="0">
                  <c:v>0</c:v>
                </c:pt>
                <c:pt idx="1">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274752475247525"/>
          <c:y val="0.87671184008909397"/>
          <c:w val="0.445544554455446"/>
          <c:h val="9.58903575097447E-2"/>
        </c:manualLayout>
      </c:layout>
      <c:overlay val="0"/>
      <c:txPr>
        <a:bodyPr/>
        <a:lstStyle/>
        <a:p>
          <a:pPr>
            <a:defRPr lang="de-DE" sz="900" b="0" i="0" u="none" strike="noStrike" kern="1200" baseline="0">
              <a:solidFill>
                <a:sysClr val="windowText" lastClr="000000"/>
              </a:solidFill>
              <a:latin typeface="+mj-lt"/>
              <a:ea typeface="Calibri"/>
              <a:cs typeface="Calibri"/>
            </a:defRPr>
          </a:pPr>
          <a:endParaRPr lang="de-DE"/>
        </a:p>
      </c:txPr>
    </c:legend>
    <c:plotVisOnly val="1"/>
    <c:dispBlanksAs val="gap"/>
    <c:showDLblsOverMax val="0"/>
  </c:chart>
  <c:spPr>
    <a:ln>
      <a:solidFill>
        <a:schemeClr val="bg2">
          <a:lumMod val="60000"/>
          <a:lumOff val="40000"/>
        </a:schemeClr>
      </a:solidFill>
    </a:ln>
  </c:sp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de-DE" b="1"/>
              <a:t>notwendige Finanzierung (EK/FK)</a:t>
            </a:r>
          </a:p>
        </c:rich>
      </c:tx>
      <c:layout>
        <c:manualLayout>
          <c:xMode val="edge"/>
          <c:yMode val="edge"/>
          <c:x val="0.22822720353285056"/>
          <c:y val="7.19910011248594E-2"/>
        </c:manualLayout>
      </c:layout>
      <c:overlay val="1"/>
    </c:title>
    <c:autoTitleDeleted val="0"/>
    <c:plotArea>
      <c:layout>
        <c:manualLayout>
          <c:layoutTarget val="inner"/>
          <c:xMode val="edge"/>
          <c:yMode val="edge"/>
          <c:x val="2.433250815853083E-2"/>
          <c:y val="0.2186000372000744"/>
          <c:w val="0.44623248530005399"/>
          <c:h val="0.72648733868896298"/>
        </c:manualLayout>
      </c:layout>
      <c:barChart>
        <c:barDir val="col"/>
        <c:grouping val="percentStacked"/>
        <c:varyColors val="0"/>
        <c:ser>
          <c:idx val="0"/>
          <c:order val="0"/>
          <c:tx>
            <c:strRef>
              <c:f>'4. Kapitalbedarf'!$D$30</c:f>
              <c:strCache>
                <c:ptCount val="1"/>
                <c:pt idx="0">
                  <c:v>Kapital für Startinvestitionen</c:v>
                </c:pt>
              </c:strCache>
            </c:strRef>
          </c:tx>
          <c:spPr>
            <a:solidFill>
              <a:schemeClr val="bg2">
                <a:lumMod val="60000"/>
                <a:lumOff val="40000"/>
              </a:schemeClr>
            </a:solidFill>
            <a:ln w="25400">
              <a:noFill/>
            </a:ln>
          </c:spPr>
          <c:invertIfNegative val="0"/>
          <c:dLbls>
            <c:spPr>
              <a:noFill/>
              <a:ln w="25400">
                <a:noFill/>
              </a:ln>
            </c:spPr>
            <c:txPr>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'4. Kapitalbedarf'!$G$30</c:f>
              <c:numCache>
                <c:formatCode>_-* #,##0\ "€"_-;\-* #,##0\ "€"_-;_-* "-"??\ "€"_-;_-@_-</c:formatCode>
                <c:ptCount val="1"/>
                <c:pt idx="0">
                  <c:v>0</c:v>
                </c:pt>
              </c:numCache>
            </c:numRef>
          </c:val>
        </c:ser>
        <c:ser>
          <c:idx val="1"/>
          <c:order val="1"/>
          <c:tx>
            <c:strRef>
              <c:f>'4. Kapitalbedarf'!$D$31</c:f>
              <c:strCache>
                <c:ptCount val="1"/>
                <c:pt idx="0">
                  <c:v>Kapital für operative Tätigkeit</c:v>
                </c:pt>
              </c:strCache>
            </c:strRef>
          </c:tx>
          <c:spPr>
            <a:solidFill>
              <a:schemeClr val="accent2"/>
            </a:solidFill>
            <a:ln w="25400">
              <a:noFill/>
            </a:ln>
          </c:spPr>
          <c:invertIfNegative val="0"/>
          <c:dLbls>
            <c:spPr>
              <a:noFill/>
              <a:ln w="25400">
                <a:noFill/>
              </a:ln>
            </c:spPr>
            <c:txPr>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'4. Kapitalbedarf'!$G$31</c:f>
              <c:numCache>
                <c:formatCode>_-* #,##0\ "€"_-;\-* #,##0\ "€"_-;_-* "-"??\ "€"_-;_-@_-</c:formatCode>
                <c:ptCount val="1"/>
                <c:pt idx="0">
                  <c:v>0</c:v>
                </c:pt>
              </c:numCache>
            </c:numRef>
          </c:val>
        </c:ser>
        <c:ser>
          <c:idx val="2"/>
          <c:order val="2"/>
          <c:tx>
            <c:strRef>
              <c:f>'4. Kapitalbedarf'!$D$32</c:f>
              <c:strCache>
                <c:ptCount val="1"/>
                <c:pt idx="0">
                  <c:v>Kapital für den Puffer</c:v>
                </c:pt>
              </c:strCache>
            </c:strRef>
          </c:tx>
          <c:spPr>
            <a:solidFill>
              <a:schemeClr val="accent3"/>
            </a:solidFill>
            <a:ln w="25400">
              <a:noFill/>
            </a:ln>
          </c:spPr>
          <c:invertIfNegative val="0"/>
          <c:dLbls>
            <c:spPr>
              <a:noFill/>
              <a:ln w="25400">
                <a:noFill/>
              </a:ln>
            </c:spPr>
            <c:txPr>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'4. Kapitalbedarf'!$G$32</c:f>
              <c:numCache>
                <c:formatCode>_-* #,##0\ "€"_-;\-* #,##0\ "€"_-;_-* "-"??\ "€"_-;_-@_-</c:formatCode>
                <c:ptCount val="1"/>
                <c:pt idx="0">
                  <c:v>0</c:v>
                </c:pt>
              </c:numCache>
            </c:numRef>
          </c:val>
        </c:ser>
        <c:ser>
          <c:idx val="3"/>
          <c:order val="3"/>
          <c:tx>
            <c:strRef>
              <c:f>'4. Kapitalbedarf'!$D$33</c:f>
              <c:strCache>
                <c:ptCount val="1"/>
                <c:pt idx="0">
                  <c:v>Kapital für Investitionen, Tilgung &amp; Rückz.</c:v>
                </c:pt>
              </c:strCache>
            </c:strRef>
          </c:tx>
          <c:spPr>
            <a:solidFill>
              <a:schemeClr val="bg2">
                <a:lumMod val="75000"/>
              </a:schemeClr>
            </a:solidFill>
            <a:ln w="25400">
              <a:noFill/>
            </a:ln>
          </c:spPr>
          <c:invertIfNegative val="0"/>
          <c:dLbls>
            <c:dLbl>
              <c:idx val="0"/>
              <c:layout>
                <c:manualLayout>
                  <c:x val="-0.13826262667107841"/>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 Kapitalbedarf'!$G$33</c:f>
              <c:numCache>
                <c:formatCode>_-* #,##0\ "€"_-;\-* #,##0\ "€"_-;_-* "-"??\ "€"_-;_-@_-</c:formatCode>
                <c:ptCount val="1"/>
                <c:pt idx="0">
                  <c:v>0</c:v>
                </c:pt>
              </c:numCache>
            </c:numRef>
          </c:val>
        </c:ser>
        <c:dLbls>
          <c:showLegendKey val="0"/>
          <c:showVal val="0"/>
          <c:showCatName val="0"/>
          <c:showSerName val="0"/>
          <c:showPercent val="0"/>
          <c:showBubbleSize val="0"/>
        </c:dLbls>
        <c:gapWidth val="150"/>
        <c:overlap val="100"/>
        <c:axId val="279073640"/>
        <c:axId val="279074032"/>
      </c:barChart>
      <c:catAx>
        <c:axId val="279073640"/>
        <c:scaling>
          <c:orientation val="minMax"/>
        </c:scaling>
        <c:delete val="1"/>
        <c:axPos val="b"/>
        <c:majorTickMark val="out"/>
        <c:minorTickMark val="none"/>
        <c:tickLblPos val="nextTo"/>
        <c:crossAx val="279074032"/>
        <c:crosses val="autoZero"/>
        <c:auto val="1"/>
        <c:lblAlgn val="ctr"/>
        <c:lblOffset val="100"/>
        <c:noMultiLvlLbl val="0"/>
      </c:catAx>
      <c:valAx>
        <c:axId val="279074032"/>
        <c:scaling>
          <c:orientation val="minMax"/>
        </c:scaling>
        <c:delete val="1"/>
        <c:axPos val="l"/>
        <c:numFmt formatCode="0%" sourceLinked="0"/>
        <c:majorTickMark val="out"/>
        <c:minorTickMark val="none"/>
        <c:tickLblPos val="nextTo"/>
        <c:crossAx val="279073640"/>
        <c:crosses val="autoZero"/>
        <c:crossBetween val="between"/>
      </c:valAx>
      <c:spPr>
        <a:noFill/>
        <a:ln w="25400">
          <a:noFill/>
        </a:ln>
      </c:spPr>
    </c:plotArea>
    <c:legend>
      <c:legendPos val="r"/>
      <c:layout>
        <c:manualLayout>
          <c:xMode val="edge"/>
          <c:yMode val="edge"/>
          <c:x val="0.4506580809579161"/>
          <c:y val="0.21686722230587319"/>
          <c:w val="0.50266977282564818"/>
          <c:h val="0.73452007475443526"/>
        </c:manualLayout>
      </c:layout>
      <c:overlay val="0"/>
      <c:spPr>
        <a:noFill/>
        <a:ln w="25400">
          <a:noFill/>
        </a:ln>
      </c:spPr>
      <c:txPr>
        <a:bodyPr/>
        <a:lstStyle/>
        <a:p>
          <a:pPr>
            <a:defRPr sz="900"/>
          </a:pPr>
          <a:endParaRPr lang="de-DE"/>
        </a:p>
      </c:txPr>
    </c:legend>
    <c:plotVisOnly val="1"/>
    <c:dispBlanksAs val="gap"/>
    <c:showDLblsOverMax val="0"/>
  </c:chart>
  <c:spPr>
    <a:solidFill>
      <a:sysClr val="window" lastClr="FFFFFF"/>
    </a:solidFill>
    <a:ln w="3175">
      <a:solidFill>
        <a:schemeClr val="bg2">
          <a:lumMod val="60000"/>
          <a:lumOff val="40000"/>
        </a:schemeClr>
      </a:solidFill>
      <a:prstDash val="solid"/>
    </a:ln>
  </c:spPr>
  <c:txPr>
    <a:bodyPr/>
    <a:lstStyle/>
    <a:p>
      <a:pPr>
        <a:defRPr sz="1000" b="0" i="0" u="none" strike="noStrike" baseline="0">
          <a:solidFill>
            <a:sysClr val="windowText" lastClr="000000"/>
          </a:solidFill>
          <a:latin typeface="+mj-lt"/>
          <a:ea typeface="Calibri"/>
          <a:cs typeface="Calibri"/>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de-DE" b="1"/>
              <a:t>Kontostand (Liquidität)</a:t>
            </a:r>
          </a:p>
        </c:rich>
      </c:tx>
      <c:layout>
        <c:manualLayout>
          <c:xMode val="edge"/>
          <c:yMode val="edge"/>
          <c:x val="0.39283028951814986"/>
          <c:y val="3.9571690973136432E-2"/>
        </c:manualLayout>
      </c:layout>
      <c:overlay val="1"/>
    </c:title>
    <c:autoTitleDeleted val="0"/>
    <c:plotArea>
      <c:layout>
        <c:manualLayout>
          <c:layoutTarget val="inner"/>
          <c:xMode val="edge"/>
          <c:yMode val="edge"/>
          <c:x val="8.152867741685195E-2"/>
          <c:y val="0.14619402903689674"/>
          <c:w val="0.90154944286957817"/>
          <c:h val="0.54086119839906022"/>
        </c:manualLayout>
      </c:layout>
      <c:barChart>
        <c:barDir val="col"/>
        <c:grouping val="clustered"/>
        <c:varyColors val="0"/>
        <c:ser>
          <c:idx val="0"/>
          <c:order val="0"/>
          <c:tx>
            <c:strRef>
              <c:f>'3. Liquidität'!$D$76</c:f>
              <c:strCache>
                <c:ptCount val="1"/>
                <c:pt idx="0">
                  <c:v>Kontogutschriften im lfd. Monat</c:v>
                </c:pt>
              </c:strCache>
            </c:strRef>
          </c:tx>
          <c:spPr>
            <a:solidFill>
              <a:schemeClr val="accent3"/>
            </a:solidFill>
            <a:ln w="3175">
              <a:solidFill>
                <a:schemeClr val="bg1"/>
              </a:solidFill>
            </a:ln>
          </c:spPr>
          <c:invertIfNegative val="0"/>
          <c:cat>
            <c:numRef>
              <c:f>'3. Liquidität'!$G$15:$AP$15</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Liquidität'!$G$76:$AP$76</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ser>
          <c:idx val="1"/>
          <c:order val="1"/>
          <c:tx>
            <c:strRef>
              <c:f>'3. Liquidität'!$D$77</c:f>
              <c:strCache>
                <c:ptCount val="1"/>
                <c:pt idx="0">
                  <c:v>Kontobelastungen im lfd. Monat</c:v>
                </c:pt>
              </c:strCache>
            </c:strRef>
          </c:tx>
          <c:spPr>
            <a:solidFill>
              <a:schemeClr val="accent2"/>
            </a:solidFill>
            <a:ln w="3175">
              <a:solidFill>
                <a:schemeClr val="bg1"/>
              </a:solidFill>
            </a:ln>
          </c:spPr>
          <c:invertIfNegative val="0"/>
          <c:cat>
            <c:numRef>
              <c:f>'3. Liquidität'!$G$15:$AP$15</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Liquidität'!$G$77:$AP$77</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er>
        <c:dLbls>
          <c:showLegendKey val="0"/>
          <c:showVal val="0"/>
          <c:showCatName val="0"/>
          <c:showSerName val="0"/>
          <c:showPercent val="0"/>
          <c:showBubbleSize val="0"/>
        </c:dLbls>
        <c:gapWidth val="150"/>
        <c:axId val="279111024"/>
        <c:axId val="279111416"/>
      </c:barChart>
      <c:lineChart>
        <c:grouping val="standard"/>
        <c:varyColors val="0"/>
        <c:ser>
          <c:idx val="2"/>
          <c:order val="2"/>
          <c:tx>
            <c:strRef>
              <c:f>'3. Liquidität'!$D$87</c:f>
              <c:strCache>
                <c:ptCount val="1"/>
                <c:pt idx="0">
                  <c:v>Kontostand</c:v>
                </c:pt>
              </c:strCache>
            </c:strRef>
          </c:tx>
          <c:spPr>
            <a:ln w="25400">
              <a:solidFill>
                <a:srgbClr val="00608A"/>
              </a:solidFill>
              <a:prstDash val="solid"/>
            </a:ln>
          </c:spPr>
          <c:marker>
            <c:symbol val="none"/>
          </c:marker>
          <c:cat>
            <c:numRef>
              <c:f>'3. Liquidität'!$G$15:$AP$15</c:f>
              <c:numCache>
                <c:formatCode>[$-407]mmm/\ yy;@</c:formatCode>
                <c:ptCount val="36"/>
                <c:pt idx="0">
                  <c:v>42217</c:v>
                </c:pt>
                <c:pt idx="1">
                  <c:v>42248</c:v>
                </c:pt>
                <c:pt idx="2">
                  <c:v>42278</c:v>
                </c:pt>
                <c:pt idx="3">
                  <c:v>42309</c:v>
                </c:pt>
                <c:pt idx="4">
                  <c:v>42339</c:v>
                </c:pt>
                <c:pt idx="5">
                  <c:v>42370</c:v>
                </c:pt>
                <c:pt idx="6">
                  <c:v>42401</c:v>
                </c:pt>
                <c:pt idx="7">
                  <c:v>42430</c:v>
                </c:pt>
                <c:pt idx="8">
                  <c:v>42461</c:v>
                </c:pt>
                <c:pt idx="9">
                  <c:v>42491</c:v>
                </c:pt>
                <c:pt idx="10">
                  <c:v>42522</c:v>
                </c:pt>
                <c:pt idx="11">
                  <c:v>42552</c:v>
                </c:pt>
                <c:pt idx="12">
                  <c:v>42583</c:v>
                </c:pt>
                <c:pt idx="13">
                  <c:v>42614</c:v>
                </c:pt>
                <c:pt idx="14">
                  <c:v>42644</c:v>
                </c:pt>
                <c:pt idx="15">
                  <c:v>42675</c:v>
                </c:pt>
                <c:pt idx="16">
                  <c:v>42705</c:v>
                </c:pt>
                <c:pt idx="17">
                  <c:v>42736</c:v>
                </c:pt>
                <c:pt idx="18">
                  <c:v>42767</c:v>
                </c:pt>
                <c:pt idx="19">
                  <c:v>42795</c:v>
                </c:pt>
                <c:pt idx="20">
                  <c:v>42826</c:v>
                </c:pt>
                <c:pt idx="21">
                  <c:v>42856</c:v>
                </c:pt>
                <c:pt idx="22">
                  <c:v>42887</c:v>
                </c:pt>
                <c:pt idx="23">
                  <c:v>42917</c:v>
                </c:pt>
                <c:pt idx="24">
                  <c:v>42948</c:v>
                </c:pt>
                <c:pt idx="25">
                  <c:v>42979</c:v>
                </c:pt>
                <c:pt idx="26">
                  <c:v>43009</c:v>
                </c:pt>
                <c:pt idx="27">
                  <c:v>43040</c:v>
                </c:pt>
                <c:pt idx="28">
                  <c:v>43070</c:v>
                </c:pt>
                <c:pt idx="29">
                  <c:v>43101</c:v>
                </c:pt>
                <c:pt idx="30">
                  <c:v>43132</c:v>
                </c:pt>
                <c:pt idx="31">
                  <c:v>43160</c:v>
                </c:pt>
                <c:pt idx="32">
                  <c:v>43191</c:v>
                </c:pt>
                <c:pt idx="33">
                  <c:v>43221</c:v>
                </c:pt>
                <c:pt idx="34">
                  <c:v>43252</c:v>
                </c:pt>
                <c:pt idx="35">
                  <c:v>43282</c:v>
                </c:pt>
              </c:numCache>
            </c:numRef>
          </c:cat>
          <c:val>
            <c:numRef>
              <c:f>'3. Liquidität'!$G$87:$AP$87</c:f>
              <c:numCache>
                <c:formatCode>_-* #,##0\ "€"_-;\-* #,##0\ "€"_-;_-* "-"??\ "€"_-;_-@_-</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ser>
        <c:dLbls>
          <c:showLegendKey val="0"/>
          <c:showVal val="0"/>
          <c:showCatName val="0"/>
          <c:showSerName val="0"/>
          <c:showPercent val="0"/>
          <c:showBubbleSize val="0"/>
        </c:dLbls>
        <c:marker val="1"/>
        <c:smooth val="0"/>
        <c:axId val="279111024"/>
        <c:axId val="279111416"/>
      </c:lineChart>
      <c:dateAx>
        <c:axId val="279111024"/>
        <c:scaling>
          <c:orientation val="minMax"/>
        </c:scaling>
        <c:delete val="0"/>
        <c:axPos val="b"/>
        <c:numFmt formatCode="[$-407]mmm/\ yy;@" sourceLinked="0"/>
        <c:majorTickMark val="out"/>
        <c:minorTickMark val="none"/>
        <c:tickLblPos val="nextTo"/>
        <c:spPr>
          <a:ln w="3175">
            <a:solidFill>
              <a:srgbClr val="808080"/>
            </a:solidFill>
            <a:prstDash val="solid"/>
          </a:ln>
        </c:spPr>
        <c:txPr>
          <a:bodyPr rot="-5400000" vert="horz"/>
          <a:lstStyle/>
          <a:p>
            <a:pPr>
              <a:defRPr sz="900"/>
            </a:pPr>
            <a:endParaRPr lang="de-DE"/>
          </a:p>
        </c:txPr>
        <c:crossAx val="279111416"/>
        <c:crosses val="autoZero"/>
        <c:auto val="1"/>
        <c:lblOffset val="100"/>
        <c:baseTimeUnit val="months"/>
        <c:majorUnit val="2"/>
        <c:majorTimeUnit val="months"/>
      </c:dateAx>
      <c:valAx>
        <c:axId val="279111416"/>
        <c:scaling>
          <c:orientation val="minMax"/>
        </c:scaling>
        <c:delete val="0"/>
        <c:axPos val="l"/>
        <c:numFmt formatCode="#,##0\ \€" sourceLinked="0"/>
        <c:majorTickMark val="out"/>
        <c:minorTickMark val="none"/>
        <c:tickLblPos val="nextTo"/>
        <c:spPr>
          <a:ln w="3175">
            <a:solidFill>
              <a:srgbClr val="808080"/>
            </a:solidFill>
            <a:prstDash val="solid"/>
          </a:ln>
        </c:spPr>
        <c:txPr>
          <a:bodyPr rot="0" vert="horz"/>
          <a:lstStyle/>
          <a:p>
            <a:pPr>
              <a:defRPr sz="900"/>
            </a:pPr>
            <a:endParaRPr lang="de-DE"/>
          </a:p>
        </c:txPr>
        <c:crossAx val="279111024"/>
        <c:crosses val="autoZero"/>
        <c:crossBetween val="between"/>
      </c:valAx>
      <c:spPr>
        <a:solidFill>
          <a:srgbClr val="FFFFFF"/>
        </a:solidFill>
        <a:ln w="25400">
          <a:solidFill>
            <a:schemeClr val="bg2">
              <a:lumMod val="60000"/>
              <a:lumOff val="40000"/>
            </a:schemeClr>
          </a:solidFill>
        </a:ln>
      </c:spPr>
    </c:plotArea>
    <c:legend>
      <c:legendPos val="b"/>
      <c:layout>
        <c:manualLayout>
          <c:xMode val="edge"/>
          <c:yMode val="edge"/>
          <c:x val="0.15317750673778016"/>
          <c:y val="0.89911649189169818"/>
          <c:w val="0.68148910505194127"/>
          <c:h val="6.9226155329792649E-2"/>
        </c:manualLayout>
      </c:layout>
      <c:overlay val="0"/>
      <c:spPr>
        <a:noFill/>
        <a:ln w="25400">
          <a:noFill/>
        </a:ln>
      </c:spPr>
      <c:txPr>
        <a:bodyPr/>
        <a:lstStyle/>
        <a:p>
          <a:pPr>
            <a:defRPr sz="900"/>
          </a:pPr>
          <a:endParaRPr lang="de-DE"/>
        </a:p>
      </c:txPr>
    </c:legend>
    <c:plotVisOnly val="1"/>
    <c:dispBlanksAs val="gap"/>
    <c:showDLblsOverMax val="0"/>
  </c:chart>
  <c:spPr>
    <a:solidFill>
      <a:sysClr val="window" lastClr="FFFFFF"/>
    </a:solidFill>
    <a:ln w="3175">
      <a:solidFill>
        <a:schemeClr val="bg2">
          <a:lumMod val="60000"/>
          <a:lumOff val="40000"/>
        </a:schemeClr>
      </a:solidFill>
      <a:prstDash val="solid"/>
    </a:ln>
  </c:spPr>
  <c:txPr>
    <a:bodyPr/>
    <a:lstStyle/>
    <a:p>
      <a:pPr>
        <a:defRPr sz="1000" b="0" i="0" u="none" strike="noStrike" baseline="0">
          <a:solidFill>
            <a:sysClr val="windowText" lastClr="000000"/>
          </a:solidFill>
          <a:latin typeface="Frutiger 45 Light" panose="020B0300000000000000" pitchFamily="34" charset="0"/>
          <a:ea typeface="Calibri"/>
          <a:cs typeface="Calibri"/>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de-DE" b="1"/>
              <a:t>Finanzierung (EK/FK)</a:t>
            </a:r>
          </a:p>
        </c:rich>
      </c:tx>
      <c:layout>
        <c:manualLayout>
          <c:xMode val="edge"/>
          <c:yMode val="edge"/>
          <c:x val="0.19575447805866372"/>
          <c:y val="3.8138936774914978E-2"/>
        </c:manualLayout>
      </c:layout>
      <c:overlay val="1"/>
    </c:title>
    <c:autoTitleDeleted val="0"/>
    <c:plotArea>
      <c:layout>
        <c:manualLayout>
          <c:layoutTarget val="inner"/>
          <c:xMode val="edge"/>
          <c:yMode val="edge"/>
          <c:x val="0.25991213760444248"/>
          <c:y val="0.25689652844353827"/>
          <c:w val="0.45864060008616847"/>
          <c:h val="0.46715344072518755"/>
        </c:manualLayout>
      </c:layout>
      <c:pieChart>
        <c:varyColors val="1"/>
        <c:ser>
          <c:idx val="0"/>
          <c:order val="0"/>
          <c:dPt>
            <c:idx val="0"/>
            <c:bubble3D val="0"/>
            <c:explosion val="3"/>
            <c:spPr>
              <a:solidFill>
                <a:schemeClr val="accent3"/>
              </a:solidFill>
            </c:spPr>
          </c:dPt>
          <c:dPt>
            <c:idx val="1"/>
            <c:bubble3D val="0"/>
          </c:dPt>
          <c:dLbls>
            <c:dLbl>
              <c:idx val="0"/>
              <c:layout>
                <c:manualLayout>
                  <c:x val="-6.1051158078924389E-2"/>
                  <c:y val="6.9347994222615617E-2"/>
                </c:manualLayout>
              </c:layout>
              <c:showLegendKey val="0"/>
              <c:showVal val="0"/>
              <c:showCatName val="0"/>
              <c:showSerName val="0"/>
              <c:showPercent val="1"/>
              <c:showBubbleSize val="0"/>
              <c:extLst>
                <c:ext xmlns:c15="http://schemas.microsoft.com/office/drawing/2012/chart" uri="{CE6537A1-D6FC-4f65-9D91-7224C49458BB}">
                  <c15:layout/>
                </c:ext>
              </c:extLst>
            </c:dLbl>
            <c:dLbl>
              <c:idx val="1"/>
              <c:layout>
                <c:manualLayout>
                  <c:x val="0.2944583506009118"/>
                  <c:y val="-2.8325956296883007E-2"/>
                </c:manualLayout>
              </c:layou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a:lstStyle/>
              <a:p>
                <a:pPr>
                  <a:defRPr sz="900">
                    <a:solidFill>
                      <a:sysClr val="windowText" lastClr="000000"/>
                    </a:solidFill>
                  </a:defRPr>
                </a:pPr>
                <a:endParaRPr lang="de-DE"/>
              </a:p>
            </c:txPr>
            <c:showLegendKey val="0"/>
            <c:showVal val="0"/>
            <c:showCatName val="0"/>
            <c:showSerName val="0"/>
            <c:showPercent val="1"/>
            <c:showBubbleSize val="0"/>
            <c:showLeaderLines val="1"/>
            <c:extLst>
              <c:ext xmlns:c15="http://schemas.microsoft.com/office/drawing/2012/chart" uri="{CE6537A1-D6FC-4f65-9D91-7224C49458BB}"/>
            </c:extLst>
          </c:dLbls>
          <c:cat>
            <c:strRef>
              <c:f>('4. Kapitalbedarf'!$I$29,'4. Kapitalbedarf'!$I$34)</c:f>
              <c:strCache>
                <c:ptCount val="2"/>
                <c:pt idx="0">
                  <c:v>Eigenkapital</c:v>
                </c:pt>
                <c:pt idx="1">
                  <c:v>Fremdkapital</c:v>
                </c:pt>
              </c:strCache>
            </c:strRef>
          </c:cat>
          <c:val>
            <c:numRef>
              <c:f>('4. Kapitalbedarf'!$J$29,'4. Kapitalbedarf'!$J$34)</c:f>
              <c:numCache>
                <c:formatCode>_-* #,##0\ "€"_-;\-* #,##0\ "€"_-;_-* "-"??\ "€"_-;_-@_-</c:formatCode>
                <c:ptCount val="2"/>
                <c:pt idx="0">
                  <c:v>0</c:v>
                </c:pt>
                <c:pt idx="1">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16768644982158704"/>
          <c:y val="0.82937665314891584"/>
          <c:w val="0.62499872843683202"/>
          <c:h val="8.8670110699331797E-2"/>
        </c:manualLayout>
      </c:layout>
      <c:overlay val="0"/>
      <c:txPr>
        <a:bodyPr/>
        <a:lstStyle/>
        <a:p>
          <a:pPr>
            <a:defRPr sz="900"/>
          </a:pPr>
          <a:endParaRPr lang="de-DE"/>
        </a:p>
      </c:txPr>
    </c:legend>
    <c:plotVisOnly val="1"/>
    <c:dispBlanksAs val="gap"/>
    <c:showDLblsOverMax val="0"/>
  </c:chart>
  <c:spPr>
    <a:solidFill>
      <a:sysClr val="window" lastClr="FFFFFF"/>
    </a:solidFill>
    <a:ln>
      <a:solidFill>
        <a:schemeClr val="bg2">
          <a:lumMod val="60000"/>
          <a:lumOff val="40000"/>
        </a:schemeClr>
      </a:solidFill>
    </a:ln>
  </c:spPr>
  <c:txPr>
    <a:bodyPr/>
    <a:lstStyle/>
    <a:p>
      <a:pPr>
        <a:defRPr sz="1000">
          <a:solidFill>
            <a:sysClr val="windowText" lastClr="000000"/>
          </a:solidFill>
          <a:latin typeface="Frutiger 45 Light" panose="020B0300000000000000" pitchFamily="34" charset="0"/>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1"/>
            </a:pPr>
            <a:r>
              <a:rPr lang="de-DE" b="1"/>
              <a:t>Notwendige Finanzierung (EK/FK)</a:t>
            </a:r>
          </a:p>
        </c:rich>
      </c:tx>
      <c:layout>
        <c:manualLayout>
          <c:xMode val="edge"/>
          <c:yMode val="edge"/>
          <c:x val="0.13420916605039751"/>
          <c:y val="4.2603482353865442E-2"/>
        </c:manualLayout>
      </c:layout>
      <c:overlay val="1"/>
    </c:title>
    <c:autoTitleDeleted val="0"/>
    <c:plotArea>
      <c:layout>
        <c:manualLayout>
          <c:layoutTarget val="inner"/>
          <c:xMode val="edge"/>
          <c:yMode val="edge"/>
          <c:x val="1.9389593472299481E-2"/>
          <c:y val="0.16882547957072627"/>
          <c:w val="0.52282294019577502"/>
          <c:h val="0.79246658225777633"/>
        </c:manualLayout>
      </c:layout>
      <c:barChart>
        <c:barDir val="col"/>
        <c:grouping val="percentStacked"/>
        <c:varyColors val="0"/>
        <c:ser>
          <c:idx val="0"/>
          <c:order val="0"/>
          <c:tx>
            <c:strRef>
              <c:f>'4. Kapitalbedarf'!$D$30</c:f>
              <c:strCache>
                <c:ptCount val="1"/>
                <c:pt idx="0">
                  <c:v>Kapital für Startinvestitionen</c:v>
                </c:pt>
              </c:strCache>
            </c:strRef>
          </c:tx>
          <c:spPr>
            <a:solidFill>
              <a:schemeClr val="bg2">
                <a:lumMod val="60000"/>
                <a:lumOff val="40000"/>
              </a:schemeClr>
            </a:solidFill>
            <a:ln w="25400">
              <a:noFill/>
            </a:ln>
          </c:spPr>
          <c:invertIfNegative val="0"/>
          <c:dPt>
            <c:idx val="0"/>
            <c:invertIfNegative val="0"/>
            <c:bubble3D val="0"/>
          </c:dPt>
          <c:dLbls>
            <c:spPr>
              <a:noFill/>
              <a:ln w="25400">
                <a:noFill/>
              </a:ln>
            </c:spPr>
            <c:txPr>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'4. Kapitalbedarf'!$G$30</c:f>
              <c:numCache>
                <c:formatCode>_-* #,##0\ "€"_-;\-* #,##0\ "€"_-;_-* "-"??\ "€"_-;_-@_-</c:formatCode>
                <c:ptCount val="1"/>
                <c:pt idx="0">
                  <c:v>0</c:v>
                </c:pt>
              </c:numCache>
            </c:numRef>
          </c:val>
        </c:ser>
        <c:ser>
          <c:idx val="1"/>
          <c:order val="1"/>
          <c:tx>
            <c:strRef>
              <c:f>'4. Kapitalbedarf'!$D$31</c:f>
              <c:strCache>
                <c:ptCount val="1"/>
                <c:pt idx="0">
                  <c:v>Kapital für operative Tätigkeit</c:v>
                </c:pt>
              </c:strCache>
            </c:strRef>
          </c:tx>
          <c:spPr>
            <a:solidFill>
              <a:schemeClr val="accent2"/>
            </a:solidFill>
            <a:ln w="25400">
              <a:noFill/>
            </a:ln>
          </c:spPr>
          <c:invertIfNegative val="0"/>
          <c:dLbls>
            <c:dLbl>
              <c:idx val="0"/>
              <c:layout>
                <c:manualLayout>
                  <c:x val="4.6005486502791873E-5"/>
                  <c:y val="2.2364068396775847E-6"/>
                </c:manualLayout>
              </c:layout>
              <c:spPr>
                <a:noFill/>
                <a:ln w="25400">
                  <a:noFill/>
                </a:ln>
              </c:spPr>
              <c:txPr>
                <a:bodyPr/>
                <a:lstStyle/>
                <a:p>
                  <a:pPr>
                    <a:defRPr sz="900">
                      <a:solidFill>
                        <a:sysClr val="windowText" lastClr="000000"/>
                      </a:solidFill>
                    </a:defRPr>
                  </a:pPr>
                  <a:endParaRPr lang="de-DE"/>
                </a:p>
              </c:txPr>
              <c:showLegendKey val="0"/>
              <c:showVal val="1"/>
              <c:showCatName val="0"/>
              <c:showSerName val="0"/>
              <c:showPercent val="0"/>
              <c:showBubbleSize val="0"/>
              <c:extLst>
                <c:ext xmlns:c15="http://schemas.microsoft.com/office/drawing/2012/chart" uri="{CE6537A1-D6FC-4f65-9D91-7224C49458BB}">
                  <c15:layout/>
                </c:ext>
              </c:extLst>
            </c:dLbl>
            <c:spPr>
              <a:solidFill>
                <a:schemeClr val="accent2"/>
              </a:solidFill>
              <a:ln w="25400">
                <a:noFill/>
              </a:ln>
            </c:spPr>
            <c:txPr>
              <a:bodyPr/>
              <a:lstStyle/>
              <a:p>
                <a:pPr>
                  <a:defRPr sz="900">
                    <a:solidFill>
                      <a:sysClr val="windowText" lastClr="000000"/>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 Kapitalbedarf'!$G$31</c:f>
              <c:numCache>
                <c:formatCode>_-* #,##0\ "€"_-;\-* #,##0\ "€"_-;_-* "-"??\ "€"_-;_-@_-</c:formatCode>
                <c:ptCount val="1"/>
                <c:pt idx="0">
                  <c:v>0</c:v>
                </c:pt>
              </c:numCache>
            </c:numRef>
          </c:val>
        </c:ser>
        <c:ser>
          <c:idx val="2"/>
          <c:order val="2"/>
          <c:tx>
            <c:strRef>
              <c:f>'4. Kapitalbedarf'!$D$32</c:f>
              <c:strCache>
                <c:ptCount val="1"/>
                <c:pt idx="0">
                  <c:v>Kapital für den Puffer</c:v>
                </c:pt>
              </c:strCache>
            </c:strRef>
          </c:tx>
          <c:spPr>
            <a:solidFill>
              <a:schemeClr val="accent3"/>
            </a:solidFill>
            <a:ln w="25400">
              <a:noFill/>
            </a:ln>
          </c:spPr>
          <c:invertIfNegative val="0"/>
          <c:dLbls>
            <c:spPr>
              <a:noFill/>
              <a:ln w="25400">
                <a:noFill/>
              </a:ln>
            </c:spPr>
            <c:txPr>
              <a:bodyPr/>
              <a:lstStyle/>
              <a:p>
                <a:pPr>
                  <a:defRPr sz="900">
                    <a:solidFill>
                      <a:sysClr val="windowText" lastClr="000000"/>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'4. Kapitalbedarf'!$G$32</c:f>
              <c:numCache>
                <c:formatCode>_-* #,##0\ "€"_-;\-* #,##0\ "€"_-;_-* "-"??\ "€"_-;_-@_-</c:formatCode>
                <c:ptCount val="1"/>
                <c:pt idx="0">
                  <c:v>0</c:v>
                </c:pt>
              </c:numCache>
            </c:numRef>
          </c:val>
        </c:ser>
        <c:ser>
          <c:idx val="3"/>
          <c:order val="3"/>
          <c:tx>
            <c:strRef>
              <c:f>'4. Kapitalbedarf'!$D$33</c:f>
              <c:strCache>
                <c:ptCount val="1"/>
                <c:pt idx="0">
                  <c:v>Kapital für Investitionen, Tilgung &amp; Rückz.</c:v>
                </c:pt>
              </c:strCache>
            </c:strRef>
          </c:tx>
          <c:spPr>
            <a:solidFill>
              <a:schemeClr val="bg2">
                <a:lumMod val="75000"/>
              </a:schemeClr>
            </a:solidFill>
            <a:ln w="25400">
              <a:noFill/>
            </a:ln>
          </c:spPr>
          <c:invertIfNegative val="0"/>
          <c:dLbls>
            <c:dLbl>
              <c:idx val="0"/>
              <c:layout>
                <c:manualLayout>
                  <c:x val="-0.18637993833458658"/>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'4. Kapitalbedarf'!$G$33</c:f>
              <c:numCache>
                <c:formatCode>_-* #,##0\ "€"_-;\-* #,##0\ "€"_-;_-* "-"??\ "€"_-;_-@_-</c:formatCode>
                <c:ptCount val="1"/>
                <c:pt idx="0">
                  <c:v>0</c:v>
                </c:pt>
              </c:numCache>
            </c:numRef>
          </c:val>
        </c:ser>
        <c:dLbls>
          <c:showLegendKey val="0"/>
          <c:showVal val="0"/>
          <c:showCatName val="0"/>
          <c:showSerName val="0"/>
          <c:showPercent val="0"/>
          <c:showBubbleSize val="0"/>
        </c:dLbls>
        <c:gapWidth val="150"/>
        <c:overlap val="100"/>
        <c:axId val="280010264"/>
        <c:axId val="280010656"/>
      </c:barChart>
      <c:catAx>
        <c:axId val="280010264"/>
        <c:scaling>
          <c:orientation val="minMax"/>
        </c:scaling>
        <c:delete val="1"/>
        <c:axPos val="b"/>
        <c:majorTickMark val="out"/>
        <c:minorTickMark val="none"/>
        <c:tickLblPos val="nextTo"/>
        <c:crossAx val="280010656"/>
        <c:crosses val="autoZero"/>
        <c:auto val="1"/>
        <c:lblAlgn val="ctr"/>
        <c:lblOffset val="100"/>
        <c:noMultiLvlLbl val="0"/>
      </c:catAx>
      <c:valAx>
        <c:axId val="280010656"/>
        <c:scaling>
          <c:orientation val="minMax"/>
        </c:scaling>
        <c:delete val="1"/>
        <c:axPos val="l"/>
        <c:numFmt formatCode="0%" sourceLinked="0"/>
        <c:majorTickMark val="out"/>
        <c:minorTickMark val="none"/>
        <c:tickLblPos val="nextTo"/>
        <c:crossAx val="280010264"/>
        <c:crosses val="autoZero"/>
        <c:crossBetween val="between"/>
      </c:valAx>
      <c:spPr>
        <a:solidFill>
          <a:sysClr val="window" lastClr="FFFFFF"/>
        </a:solidFill>
        <a:ln w="25400">
          <a:noFill/>
        </a:ln>
      </c:spPr>
    </c:plotArea>
    <c:legend>
      <c:legendPos val="r"/>
      <c:layout>
        <c:manualLayout>
          <c:xMode val="edge"/>
          <c:yMode val="edge"/>
          <c:x val="0.54650588281335166"/>
          <c:y val="0.22188883194334436"/>
          <c:w val="0.41132094418896697"/>
          <c:h val="0.7182943670502725"/>
        </c:manualLayout>
      </c:layout>
      <c:overlay val="0"/>
      <c:spPr>
        <a:noFill/>
        <a:ln w="25400">
          <a:noFill/>
        </a:ln>
      </c:spPr>
      <c:txPr>
        <a:bodyPr/>
        <a:lstStyle/>
        <a:p>
          <a:pPr>
            <a:defRPr sz="900"/>
          </a:pPr>
          <a:endParaRPr lang="de-DE"/>
        </a:p>
      </c:txPr>
    </c:legend>
    <c:plotVisOnly val="1"/>
    <c:dispBlanksAs val="gap"/>
    <c:showDLblsOverMax val="0"/>
  </c:chart>
  <c:spPr>
    <a:solidFill>
      <a:sysClr val="window" lastClr="FFFFFF"/>
    </a:solidFill>
    <a:ln w="3175">
      <a:solidFill>
        <a:schemeClr val="bg2">
          <a:lumMod val="60000"/>
          <a:lumOff val="40000"/>
        </a:schemeClr>
      </a:solidFill>
      <a:prstDash val="solid"/>
    </a:ln>
  </c:spPr>
  <c:txPr>
    <a:bodyPr/>
    <a:lstStyle/>
    <a:p>
      <a:pPr>
        <a:defRPr sz="1000" b="0" i="0" u="none" strike="noStrike" baseline="0">
          <a:solidFill>
            <a:sysClr val="windowText" lastClr="000000"/>
          </a:solidFill>
          <a:latin typeface="Frutiger 45 Light" panose="020B0300000000000000" pitchFamily="34" charset="0"/>
          <a:ea typeface="Calibri"/>
          <a:cs typeface="Calibri"/>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200"/>
            </a:pPr>
            <a:r>
              <a:rPr lang="de-DE" sz="1200"/>
              <a:t>Aufteilung Kosten</a:t>
            </a:r>
          </a:p>
        </c:rich>
      </c:tx>
      <c:layout/>
      <c:overlay val="1"/>
    </c:title>
    <c:autoTitleDeleted val="0"/>
    <c:plotArea>
      <c:layout>
        <c:manualLayout>
          <c:layoutTarget val="inner"/>
          <c:xMode val="edge"/>
          <c:yMode val="edge"/>
          <c:x val="0.18614167541480703"/>
          <c:y val="0.17789617498913518"/>
          <c:w val="0.75404523990773098"/>
          <c:h val="0.54205329123719648"/>
        </c:manualLayout>
      </c:layout>
      <c:barChart>
        <c:barDir val="col"/>
        <c:grouping val="clustered"/>
        <c:varyColors val="0"/>
        <c:ser>
          <c:idx val="0"/>
          <c:order val="0"/>
          <c:tx>
            <c:strRef>
              <c:f>'5. Rentabilität'!$D$55</c:f>
              <c:strCache>
                <c:ptCount val="1"/>
                <c:pt idx="0">
                  <c:v>Material % vom Umsatz</c:v>
                </c:pt>
              </c:strCache>
            </c:strRef>
          </c:tx>
          <c:spPr>
            <a:solidFill>
              <a:schemeClr val="bg2">
                <a:lumMod val="75000"/>
              </a:schemeClr>
            </a:solidFill>
          </c:spPr>
          <c:invertIfNegative val="0"/>
          <c:cat>
            <c:numRef>
              <c:f>'5. Rentabilität'!$F$48:$I$48</c:f>
              <c:numCache>
                <c:formatCode>General</c:formatCode>
                <c:ptCount val="4"/>
                <c:pt idx="0">
                  <c:v>2015</c:v>
                </c:pt>
                <c:pt idx="1">
                  <c:v>2016</c:v>
                </c:pt>
                <c:pt idx="2">
                  <c:v>2017</c:v>
                </c:pt>
                <c:pt idx="3">
                  <c:v>2018</c:v>
                </c:pt>
              </c:numCache>
            </c:numRef>
          </c:cat>
          <c:val>
            <c:numRef>
              <c:f>'5. Rentabilität'!$F$55:$I$55</c:f>
              <c:numCache>
                <c:formatCode>0%</c:formatCode>
                <c:ptCount val="4"/>
                <c:pt idx="0">
                  <c:v>0</c:v>
                </c:pt>
                <c:pt idx="1">
                  <c:v>0</c:v>
                </c:pt>
                <c:pt idx="2">
                  <c:v>0</c:v>
                </c:pt>
                <c:pt idx="3">
                  <c:v>0</c:v>
                </c:pt>
              </c:numCache>
            </c:numRef>
          </c:val>
        </c:ser>
        <c:ser>
          <c:idx val="1"/>
          <c:order val="1"/>
          <c:tx>
            <c:strRef>
              <c:f>'5. Rentabilität'!$D$56</c:f>
              <c:strCache>
                <c:ptCount val="1"/>
                <c:pt idx="0">
                  <c:v>Personal % vom Umsatz</c:v>
                </c:pt>
              </c:strCache>
            </c:strRef>
          </c:tx>
          <c:spPr>
            <a:solidFill>
              <a:schemeClr val="accent2"/>
            </a:solidFill>
          </c:spPr>
          <c:invertIfNegative val="0"/>
          <c:cat>
            <c:numRef>
              <c:f>'5. Rentabilität'!$F$48:$I$48</c:f>
              <c:numCache>
                <c:formatCode>General</c:formatCode>
                <c:ptCount val="4"/>
                <c:pt idx="0">
                  <c:v>2015</c:v>
                </c:pt>
                <c:pt idx="1">
                  <c:v>2016</c:v>
                </c:pt>
                <c:pt idx="2">
                  <c:v>2017</c:v>
                </c:pt>
                <c:pt idx="3">
                  <c:v>2018</c:v>
                </c:pt>
              </c:numCache>
            </c:numRef>
          </c:cat>
          <c:val>
            <c:numRef>
              <c:f>'5. Rentabilität'!$F$56:$I$56</c:f>
              <c:numCache>
                <c:formatCode>0%</c:formatCode>
                <c:ptCount val="4"/>
                <c:pt idx="0">
                  <c:v>0</c:v>
                </c:pt>
                <c:pt idx="1">
                  <c:v>0</c:v>
                </c:pt>
                <c:pt idx="2">
                  <c:v>0</c:v>
                </c:pt>
                <c:pt idx="3">
                  <c:v>0</c:v>
                </c:pt>
              </c:numCache>
            </c:numRef>
          </c:val>
        </c:ser>
        <c:ser>
          <c:idx val="2"/>
          <c:order val="2"/>
          <c:tx>
            <c:strRef>
              <c:f>'5. Rentabilität'!$D$57</c:f>
              <c:strCache>
                <c:ptCount val="1"/>
                <c:pt idx="0">
                  <c:v>Werbung % vom Umsatz</c:v>
                </c:pt>
              </c:strCache>
            </c:strRef>
          </c:tx>
          <c:invertIfNegative val="0"/>
          <c:cat>
            <c:numRef>
              <c:f>'5. Rentabilität'!$F$48:$I$48</c:f>
              <c:numCache>
                <c:formatCode>General</c:formatCode>
                <c:ptCount val="4"/>
                <c:pt idx="0">
                  <c:v>2015</c:v>
                </c:pt>
                <c:pt idx="1">
                  <c:v>2016</c:v>
                </c:pt>
                <c:pt idx="2">
                  <c:v>2017</c:v>
                </c:pt>
                <c:pt idx="3">
                  <c:v>2018</c:v>
                </c:pt>
              </c:numCache>
            </c:numRef>
          </c:cat>
          <c:val>
            <c:numRef>
              <c:f>'5. Rentabilität'!$F$57:$I$57</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280011440"/>
        <c:axId val="280011832"/>
      </c:barChart>
      <c:catAx>
        <c:axId val="280011440"/>
        <c:scaling>
          <c:orientation val="minMax"/>
        </c:scaling>
        <c:delete val="0"/>
        <c:axPos val="b"/>
        <c:numFmt formatCode="General" sourceLinked="1"/>
        <c:majorTickMark val="out"/>
        <c:minorTickMark val="none"/>
        <c:tickLblPos val="nextTo"/>
        <c:txPr>
          <a:bodyPr rot="0" vert="horz"/>
          <a:lstStyle/>
          <a:p>
            <a:pPr>
              <a:defRPr sz="900"/>
            </a:pPr>
            <a:endParaRPr lang="de-DE"/>
          </a:p>
        </c:txPr>
        <c:crossAx val="280011832"/>
        <c:crosses val="autoZero"/>
        <c:auto val="1"/>
        <c:lblAlgn val="ctr"/>
        <c:lblOffset val="100"/>
        <c:noMultiLvlLbl val="0"/>
      </c:catAx>
      <c:valAx>
        <c:axId val="280011832"/>
        <c:scaling>
          <c:orientation val="minMax"/>
        </c:scaling>
        <c:delete val="0"/>
        <c:axPos val="l"/>
        <c:numFmt formatCode="0%" sourceLinked="1"/>
        <c:majorTickMark val="out"/>
        <c:minorTickMark val="none"/>
        <c:tickLblPos val="nextTo"/>
        <c:txPr>
          <a:bodyPr rot="0" vert="horz"/>
          <a:lstStyle/>
          <a:p>
            <a:pPr>
              <a:defRPr sz="900"/>
            </a:pPr>
            <a:endParaRPr lang="de-DE"/>
          </a:p>
        </c:txPr>
        <c:crossAx val="280011440"/>
        <c:crosses val="autoZero"/>
        <c:crossBetween val="between"/>
      </c:valAx>
    </c:plotArea>
    <c:legend>
      <c:legendPos val="b"/>
      <c:layout/>
      <c:overlay val="0"/>
      <c:txPr>
        <a:bodyPr/>
        <a:lstStyle/>
        <a:p>
          <a:pPr>
            <a:defRPr sz="900"/>
          </a:pPr>
          <a:endParaRPr lang="de-DE"/>
        </a:p>
      </c:txPr>
    </c:legend>
    <c:plotVisOnly val="1"/>
    <c:dispBlanksAs val="gap"/>
    <c:showDLblsOverMax val="0"/>
  </c:chart>
  <c:spPr>
    <a:solidFill>
      <a:schemeClr val="bg1"/>
    </a:solidFill>
    <a:ln>
      <a:solidFill>
        <a:schemeClr val="bg2">
          <a:lumMod val="60000"/>
          <a:lumOff val="40000"/>
        </a:schemeClr>
      </a:solidFill>
    </a:ln>
  </c:spPr>
  <c:txPr>
    <a:bodyPr/>
    <a:lstStyle/>
    <a:p>
      <a:pPr>
        <a:defRPr>
          <a:solidFill>
            <a:sysClr val="windowText" lastClr="000000"/>
          </a:solidFill>
          <a:latin typeface="+mj-lt"/>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4. Kapitalbedarf'!A1"/><Relationship Id="rId13" Type="http://schemas.openxmlformats.org/officeDocument/2006/relationships/image" Target="../media/image5.jpg"/><Relationship Id="rId3" Type="http://schemas.openxmlformats.org/officeDocument/2006/relationships/hyperlink" Target="http://www.moez.fraunhofer.de/de.html" TargetMode="External"/><Relationship Id="rId7" Type="http://schemas.openxmlformats.org/officeDocument/2006/relationships/hyperlink" Target="#'3. Liquidit&#228;t'!A1"/><Relationship Id="rId12" Type="http://schemas.openxmlformats.org/officeDocument/2006/relationships/image" Target="../media/image4.jpg"/><Relationship Id="rId2" Type="http://schemas.openxmlformats.org/officeDocument/2006/relationships/image" Target="../media/image1.png"/><Relationship Id="rId1" Type="http://schemas.openxmlformats.org/officeDocument/2006/relationships/hyperlink" Target="http://berufsbildungsexport-meta.de/" TargetMode="External"/><Relationship Id="rId6" Type="http://schemas.openxmlformats.org/officeDocument/2006/relationships/hyperlink" Target="#'2. GuV'!A1"/><Relationship Id="rId11" Type="http://schemas.openxmlformats.org/officeDocument/2006/relationships/image" Target="../media/image3.jpg"/><Relationship Id="rId5" Type="http://schemas.openxmlformats.org/officeDocument/2006/relationships/hyperlink" Target="#'1. Investitionen'!A1"/><Relationship Id="rId10" Type="http://schemas.openxmlformats.org/officeDocument/2006/relationships/hyperlink" Target="#'6. Zusammenfassung'!A1"/><Relationship Id="rId4" Type="http://schemas.openxmlformats.org/officeDocument/2006/relationships/image" Target="../media/image2.jpeg"/><Relationship Id="rId9" Type="http://schemas.openxmlformats.org/officeDocument/2006/relationships/hyperlink" Target="#'5. Rentabilit&#228;t'!A1"/></Relationships>
</file>

<file path=xl/drawings/_rels/drawing2.xml.rels><?xml version="1.0" encoding="UTF-8" standalone="yes"?>
<Relationships xmlns="http://schemas.openxmlformats.org/package/2006/relationships"><Relationship Id="rId8" Type="http://schemas.openxmlformats.org/officeDocument/2006/relationships/image" Target="../media/image5.jpg"/><Relationship Id="rId3" Type="http://schemas.openxmlformats.org/officeDocument/2006/relationships/image" Target="../media/image1.png"/><Relationship Id="rId7" Type="http://schemas.openxmlformats.org/officeDocument/2006/relationships/image" Target="../media/image4.jpg"/><Relationship Id="rId2" Type="http://schemas.openxmlformats.org/officeDocument/2006/relationships/hyperlink" Target="http://berufsbildungsexport-meta.de/" TargetMode="External"/><Relationship Id="rId1" Type="http://schemas.openxmlformats.org/officeDocument/2006/relationships/hyperlink" Target="#'2. GuV'!A1"/><Relationship Id="rId6" Type="http://schemas.openxmlformats.org/officeDocument/2006/relationships/image" Target="../media/image3.jpg"/><Relationship Id="rId5" Type="http://schemas.openxmlformats.org/officeDocument/2006/relationships/image" Target="../media/image2.jpeg"/><Relationship Id="rId4" Type="http://schemas.openxmlformats.org/officeDocument/2006/relationships/hyperlink" Target="http://www.moez.fraunhofer.de/de.html" TargetMode="External"/></Relationships>
</file>

<file path=xl/drawings/_rels/drawing3.xml.rels><?xml version="1.0" encoding="UTF-8" standalone="yes"?>
<Relationships xmlns="http://schemas.openxmlformats.org/package/2006/relationships"><Relationship Id="rId8" Type="http://schemas.openxmlformats.org/officeDocument/2006/relationships/image" Target="../media/image5.jpg"/><Relationship Id="rId3" Type="http://schemas.openxmlformats.org/officeDocument/2006/relationships/image" Target="../media/image1.png"/><Relationship Id="rId7" Type="http://schemas.openxmlformats.org/officeDocument/2006/relationships/image" Target="../media/image4.jpg"/><Relationship Id="rId2" Type="http://schemas.openxmlformats.org/officeDocument/2006/relationships/hyperlink" Target="http://berufsbildungsexport-meta.de/" TargetMode="External"/><Relationship Id="rId1" Type="http://schemas.openxmlformats.org/officeDocument/2006/relationships/hyperlink" Target="#'3. Liquidit&#228;t'!A1"/><Relationship Id="rId6" Type="http://schemas.openxmlformats.org/officeDocument/2006/relationships/image" Target="../media/image3.jpg"/><Relationship Id="rId5" Type="http://schemas.openxmlformats.org/officeDocument/2006/relationships/image" Target="../media/image2.jpeg"/><Relationship Id="rId4" Type="http://schemas.openxmlformats.org/officeDocument/2006/relationships/hyperlink" Target="http://www.moez.fraunhofer.de/de.html" TargetMode="External"/></Relationships>
</file>

<file path=xl/drawings/_rels/drawing4.xml.rels><?xml version="1.0" encoding="UTF-8" standalone="yes"?>
<Relationships xmlns="http://schemas.openxmlformats.org/package/2006/relationships"><Relationship Id="rId8" Type="http://schemas.openxmlformats.org/officeDocument/2006/relationships/image" Target="../media/image2.jpeg"/><Relationship Id="rId3" Type="http://schemas.openxmlformats.org/officeDocument/2006/relationships/chart" Target="../charts/chart3.xml"/><Relationship Id="rId7" Type="http://schemas.openxmlformats.org/officeDocument/2006/relationships/hyperlink" Target="http://www.moez.fraunhofer.de/de.html" TargetMode="Externa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11" Type="http://schemas.openxmlformats.org/officeDocument/2006/relationships/image" Target="../media/image5.jpg"/><Relationship Id="rId5" Type="http://schemas.openxmlformats.org/officeDocument/2006/relationships/hyperlink" Target="http://berufsbildungsexport-meta.de/" TargetMode="External"/><Relationship Id="rId10" Type="http://schemas.openxmlformats.org/officeDocument/2006/relationships/image" Target="../media/image4.jpg"/><Relationship Id="rId4" Type="http://schemas.openxmlformats.org/officeDocument/2006/relationships/hyperlink" Target="#'4. Kapitalbedarf'!A1"/><Relationship Id="rId9" Type="http://schemas.openxmlformats.org/officeDocument/2006/relationships/image" Target="../media/image3.jpg"/></Relationships>
</file>

<file path=xl/drawings/_rels/drawing5.xml.rels><?xml version="1.0" encoding="UTF-8" standalone="yes"?>
<Relationships xmlns="http://schemas.openxmlformats.org/package/2006/relationships"><Relationship Id="rId8" Type="http://schemas.openxmlformats.org/officeDocument/2006/relationships/image" Target="../media/image3.jpg"/><Relationship Id="rId3" Type="http://schemas.openxmlformats.org/officeDocument/2006/relationships/hyperlink" Target="#'5. Rentabilit&#228;t'!A1"/><Relationship Id="rId7" Type="http://schemas.openxmlformats.org/officeDocument/2006/relationships/image" Target="../media/image2.jpe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http://www.moez.fraunhofer.de/de.html" TargetMode="External"/><Relationship Id="rId5" Type="http://schemas.openxmlformats.org/officeDocument/2006/relationships/image" Target="../media/image1.png"/><Relationship Id="rId10" Type="http://schemas.openxmlformats.org/officeDocument/2006/relationships/image" Target="../media/image5.jpg"/><Relationship Id="rId4" Type="http://schemas.openxmlformats.org/officeDocument/2006/relationships/hyperlink" Target="http://berufsbildungsexport-meta.de/" TargetMode="External"/><Relationship Id="rId9" Type="http://schemas.openxmlformats.org/officeDocument/2006/relationships/image" Target="../media/image4.jpg"/></Relationships>
</file>

<file path=xl/drawings/_rels/drawing6.xml.rels><?xml version="1.0" encoding="UTF-8" standalone="yes"?>
<Relationships xmlns="http://schemas.openxmlformats.org/package/2006/relationships"><Relationship Id="rId8" Type="http://schemas.openxmlformats.org/officeDocument/2006/relationships/image" Target="../media/image5.jpg"/><Relationship Id="rId3" Type="http://schemas.openxmlformats.org/officeDocument/2006/relationships/image" Target="../media/image1.png"/><Relationship Id="rId7" Type="http://schemas.openxmlformats.org/officeDocument/2006/relationships/image" Target="../media/image4.jpg"/><Relationship Id="rId2" Type="http://schemas.openxmlformats.org/officeDocument/2006/relationships/hyperlink" Target="http://berufsbildungsexport-meta.de/" TargetMode="External"/><Relationship Id="rId1" Type="http://schemas.openxmlformats.org/officeDocument/2006/relationships/hyperlink" Target="#'6. Zusammenfassung'!A1"/><Relationship Id="rId6" Type="http://schemas.openxmlformats.org/officeDocument/2006/relationships/image" Target="../media/image3.jpg"/><Relationship Id="rId5" Type="http://schemas.openxmlformats.org/officeDocument/2006/relationships/image" Target="../media/image2.jpeg"/><Relationship Id="rId4" Type="http://schemas.openxmlformats.org/officeDocument/2006/relationships/hyperlink" Target="http://www.moez.fraunhofer.de/de.html"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www.moez.fraunhofer.de/de.html" TargetMode="External"/><Relationship Id="rId3" Type="http://schemas.openxmlformats.org/officeDocument/2006/relationships/chart" Target="../charts/chart8.xml"/><Relationship Id="rId7" Type="http://schemas.openxmlformats.org/officeDocument/2006/relationships/image" Target="../media/image1.png"/><Relationship Id="rId12" Type="http://schemas.openxmlformats.org/officeDocument/2006/relationships/image" Target="../media/image5.jpg"/><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hyperlink" Target="http://berufsbildungsexport-meta.de/" TargetMode="External"/><Relationship Id="rId11" Type="http://schemas.openxmlformats.org/officeDocument/2006/relationships/image" Target="../media/image4.jpg"/><Relationship Id="rId5" Type="http://schemas.openxmlformats.org/officeDocument/2006/relationships/chart" Target="../charts/chart10.xml"/><Relationship Id="rId10" Type="http://schemas.openxmlformats.org/officeDocument/2006/relationships/image" Target="../media/image3.jpg"/><Relationship Id="rId4" Type="http://schemas.openxmlformats.org/officeDocument/2006/relationships/chart" Target="../charts/chart9.xml"/><Relationship Id="rId9"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17</xdr:col>
      <xdr:colOff>214746</xdr:colOff>
      <xdr:row>1</xdr:row>
      <xdr:rowOff>133735</xdr:rowOff>
    </xdr:from>
    <xdr:to>
      <xdr:col>18</xdr:col>
      <xdr:colOff>509155</xdr:colOff>
      <xdr:row>5</xdr:row>
      <xdr:rowOff>27132</xdr:rowOff>
    </xdr:to>
    <xdr:pic>
      <xdr:nvPicPr>
        <xdr:cNvPr id="10" name="Picture 42">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39871" y="305185"/>
          <a:ext cx="1056409" cy="579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119062</xdr:colOff>
      <xdr:row>2</xdr:row>
      <xdr:rowOff>47048</xdr:rowOff>
    </xdr:from>
    <xdr:to>
      <xdr:col>14</xdr:col>
      <xdr:colOff>255587</xdr:colOff>
      <xdr:row>4</xdr:row>
      <xdr:rowOff>94769</xdr:rowOff>
    </xdr:to>
    <xdr:pic>
      <xdr:nvPicPr>
        <xdr:cNvPr id="11" name="Grafik 1">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129462" y="389948"/>
          <a:ext cx="1365250" cy="390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720262</xdr:colOff>
      <xdr:row>22</xdr:row>
      <xdr:rowOff>19050</xdr:rowOff>
    </xdr:from>
    <xdr:to>
      <xdr:col>12</xdr:col>
      <xdr:colOff>1008262</xdr:colOff>
      <xdr:row>22</xdr:row>
      <xdr:rowOff>163050</xdr:rowOff>
    </xdr:to>
    <xdr:sp macro="[0]!Pfeilnachrechts2_Klicken" textlink="">
      <xdr:nvSpPr>
        <xdr:cNvPr id="5" name="Pfeil nach rechts 4">
          <a:hlinkClick xmlns:r="http://schemas.openxmlformats.org/officeDocument/2006/relationships" r:id="rId5"/>
        </xdr:cNvPr>
        <xdr:cNvSpPr/>
      </xdr:nvSpPr>
      <xdr:spPr bwMode="auto">
        <a:xfrm>
          <a:off x="7187737" y="3867150"/>
          <a:ext cx="288000" cy="144000"/>
        </a:xfrm>
        <a:prstGeom prst="rightArrow">
          <a:avLst/>
        </a:prstGeom>
        <a:solidFill>
          <a:schemeClr val="bg1"/>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xdr:from>
      <xdr:col>12</xdr:col>
      <xdr:colOff>720262</xdr:colOff>
      <xdr:row>35</xdr:row>
      <xdr:rowOff>19050</xdr:rowOff>
    </xdr:from>
    <xdr:to>
      <xdr:col>12</xdr:col>
      <xdr:colOff>1008262</xdr:colOff>
      <xdr:row>35</xdr:row>
      <xdr:rowOff>163050</xdr:rowOff>
    </xdr:to>
    <xdr:sp macro="[0]!Pfeilnachrechts2_Klicken" textlink="">
      <xdr:nvSpPr>
        <xdr:cNvPr id="6" name="Pfeil nach rechts 5">
          <a:hlinkClick xmlns:r="http://schemas.openxmlformats.org/officeDocument/2006/relationships" r:id="rId6"/>
        </xdr:cNvPr>
        <xdr:cNvSpPr/>
      </xdr:nvSpPr>
      <xdr:spPr bwMode="auto">
        <a:xfrm>
          <a:off x="7187737" y="4248150"/>
          <a:ext cx="288000" cy="144000"/>
        </a:xfrm>
        <a:prstGeom prst="rightArrow">
          <a:avLst/>
        </a:prstGeom>
        <a:solidFill>
          <a:schemeClr val="bg1"/>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xdr:from>
      <xdr:col>12</xdr:col>
      <xdr:colOff>720262</xdr:colOff>
      <xdr:row>73</xdr:row>
      <xdr:rowOff>17925</xdr:rowOff>
    </xdr:from>
    <xdr:to>
      <xdr:col>12</xdr:col>
      <xdr:colOff>1008262</xdr:colOff>
      <xdr:row>73</xdr:row>
      <xdr:rowOff>161925</xdr:rowOff>
    </xdr:to>
    <xdr:sp macro="[0]!Pfeilnachrechts2_Klicken" textlink="">
      <xdr:nvSpPr>
        <xdr:cNvPr id="7" name="Pfeil nach rechts 6">
          <a:hlinkClick xmlns:r="http://schemas.openxmlformats.org/officeDocument/2006/relationships" r:id="rId7"/>
        </xdr:cNvPr>
        <xdr:cNvSpPr/>
      </xdr:nvSpPr>
      <xdr:spPr bwMode="auto">
        <a:xfrm>
          <a:off x="7187737" y="4628025"/>
          <a:ext cx="288000" cy="144000"/>
        </a:xfrm>
        <a:prstGeom prst="rightArrow">
          <a:avLst/>
        </a:prstGeom>
        <a:solidFill>
          <a:schemeClr val="bg1"/>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xdr:from>
      <xdr:col>12</xdr:col>
      <xdr:colOff>720262</xdr:colOff>
      <xdr:row>90</xdr:row>
      <xdr:rowOff>17925</xdr:rowOff>
    </xdr:from>
    <xdr:to>
      <xdr:col>12</xdr:col>
      <xdr:colOff>1008262</xdr:colOff>
      <xdr:row>90</xdr:row>
      <xdr:rowOff>161925</xdr:rowOff>
    </xdr:to>
    <xdr:sp macro="[0]!Pfeilnachrechts2_Klicken" textlink="">
      <xdr:nvSpPr>
        <xdr:cNvPr id="8" name="Pfeil nach rechts 7">
          <a:hlinkClick xmlns:r="http://schemas.openxmlformats.org/officeDocument/2006/relationships" r:id="rId8"/>
        </xdr:cNvPr>
        <xdr:cNvSpPr/>
      </xdr:nvSpPr>
      <xdr:spPr bwMode="auto">
        <a:xfrm>
          <a:off x="7187737" y="5199525"/>
          <a:ext cx="288000" cy="144000"/>
        </a:xfrm>
        <a:prstGeom prst="rightArrow">
          <a:avLst/>
        </a:prstGeom>
        <a:solidFill>
          <a:schemeClr val="bg1"/>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xdr:from>
      <xdr:col>12</xdr:col>
      <xdr:colOff>720262</xdr:colOff>
      <xdr:row>96</xdr:row>
      <xdr:rowOff>19050</xdr:rowOff>
    </xdr:from>
    <xdr:to>
      <xdr:col>12</xdr:col>
      <xdr:colOff>1008262</xdr:colOff>
      <xdr:row>96</xdr:row>
      <xdr:rowOff>163050</xdr:rowOff>
    </xdr:to>
    <xdr:sp macro="[0]!Pfeilnachrechts2_Klicken" textlink="">
      <xdr:nvSpPr>
        <xdr:cNvPr id="9" name="Pfeil nach rechts 8">
          <a:hlinkClick xmlns:r="http://schemas.openxmlformats.org/officeDocument/2006/relationships" r:id="rId9"/>
        </xdr:cNvPr>
        <xdr:cNvSpPr/>
      </xdr:nvSpPr>
      <xdr:spPr bwMode="auto">
        <a:xfrm>
          <a:off x="7187737" y="5772150"/>
          <a:ext cx="288000" cy="144000"/>
        </a:xfrm>
        <a:prstGeom prst="rightArrow">
          <a:avLst/>
        </a:prstGeom>
        <a:solidFill>
          <a:schemeClr val="bg1"/>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xdr:from>
      <xdr:col>12</xdr:col>
      <xdr:colOff>720262</xdr:colOff>
      <xdr:row>106</xdr:row>
      <xdr:rowOff>17925</xdr:rowOff>
    </xdr:from>
    <xdr:to>
      <xdr:col>12</xdr:col>
      <xdr:colOff>1008262</xdr:colOff>
      <xdr:row>106</xdr:row>
      <xdr:rowOff>161925</xdr:rowOff>
    </xdr:to>
    <xdr:sp macro="[0]!Pfeilnachrechts2_Klicken" textlink="">
      <xdr:nvSpPr>
        <xdr:cNvPr id="12" name="Pfeil nach rechts 11">
          <a:hlinkClick xmlns:r="http://schemas.openxmlformats.org/officeDocument/2006/relationships" r:id="rId10"/>
        </xdr:cNvPr>
        <xdr:cNvSpPr/>
      </xdr:nvSpPr>
      <xdr:spPr bwMode="auto">
        <a:xfrm>
          <a:off x="7187737" y="6342525"/>
          <a:ext cx="288000" cy="144000"/>
        </a:xfrm>
        <a:prstGeom prst="rightArrow">
          <a:avLst/>
        </a:prstGeom>
        <a:solidFill>
          <a:schemeClr val="bg1"/>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editAs="oneCell">
    <xdr:from>
      <xdr:col>10</xdr:col>
      <xdr:colOff>170004</xdr:colOff>
      <xdr:row>0</xdr:row>
      <xdr:rowOff>61478</xdr:rowOff>
    </xdr:from>
    <xdr:to>
      <xdr:col>11</xdr:col>
      <xdr:colOff>671371</xdr:colOff>
      <xdr:row>6</xdr:row>
      <xdr:rowOff>71873</xdr:rowOff>
    </xdr:to>
    <xdr:pic>
      <xdr:nvPicPr>
        <xdr:cNvPr id="2" name="Grafik 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5456379" y="61478"/>
          <a:ext cx="1463392" cy="1039095"/>
        </a:xfrm>
        <a:prstGeom prst="rect">
          <a:avLst/>
        </a:prstGeom>
      </xdr:spPr>
    </xdr:pic>
    <xdr:clientData/>
  </xdr:twoCellAnchor>
  <xdr:twoCellAnchor editAs="oneCell">
    <xdr:from>
      <xdr:col>14</xdr:col>
      <xdr:colOff>734500</xdr:colOff>
      <xdr:row>2</xdr:row>
      <xdr:rowOff>60734</xdr:rowOff>
    </xdr:from>
    <xdr:to>
      <xdr:col>16</xdr:col>
      <xdr:colOff>573600</xdr:colOff>
      <xdr:row>4</xdr:row>
      <xdr:rowOff>142467</xdr:rowOff>
    </xdr:to>
    <xdr:pic>
      <xdr:nvPicPr>
        <xdr:cNvPr id="3" name="Grafik 2"/>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8973625" y="403634"/>
          <a:ext cx="1363100" cy="424633"/>
        </a:xfrm>
        <a:prstGeom prst="rect">
          <a:avLst/>
        </a:prstGeom>
      </xdr:spPr>
    </xdr:pic>
    <xdr:clientData/>
  </xdr:twoCellAnchor>
  <xdr:twoCellAnchor editAs="oneCell">
    <xdr:from>
      <xdr:col>18</xdr:col>
      <xdr:colOff>744818</xdr:colOff>
      <xdr:row>1</xdr:row>
      <xdr:rowOff>101994</xdr:rowOff>
    </xdr:from>
    <xdr:to>
      <xdr:col>19</xdr:col>
      <xdr:colOff>627511</xdr:colOff>
      <xdr:row>4</xdr:row>
      <xdr:rowOff>126607</xdr:rowOff>
    </xdr:to>
    <xdr:pic>
      <xdr:nvPicPr>
        <xdr:cNvPr id="4" name="Grafik 3"/>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2031943" y="273444"/>
          <a:ext cx="644693" cy="5389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42024</xdr:colOff>
      <xdr:row>78</xdr:row>
      <xdr:rowOff>56030</xdr:rowOff>
    </xdr:from>
    <xdr:to>
      <xdr:col>3</xdr:col>
      <xdr:colOff>514350</xdr:colOff>
      <xdr:row>80</xdr:row>
      <xdr:rowOff>112059</xdr:rowOff>
    </xdr:to>
    <xdr:sp macro="[0]!Pfeilnachrechts2_Klicken" textlink="">
      <xdr:nvSpPr>
        <xdr:cNvPr id="3" name="Pfeil nach rechts 2">
          <a:hlinkClick xmlns:r="http://schemas.openxmlformats.org/officeDocument/2006/relationships" r:id="rId1"/>
        </xdr:cNvPr>
        <xdr:cNvSpPr/>
      </xdr:nvSpPr>
      <xdr:spPr bwMode="auto">
        <a:xfrm>
          <a:off x="127749" y="12819530"/>
          <a:ext cx="653301" cy="427504"/>
        </a:xfrm>
        <a:prstGeom prst="rightArrow">
          <a:avLst/>
        </a:prstGeom>
        <a:solidFill>
          <a:schemeClr val="bg2">
            <a:lumMod val="75000"/>
          </a:schemeClr>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editAs="oneCell">
    <xdr:from>
      <xdr:col>13</xdr:col>
      <xdr:colOff>1188135</xdr:colOff>
      <xdr:row>1</xdr:row>
      <xdr:rowOff>146209</xdr:rowOff>
    </xdr:from>
    <xdr:to>
      <xdr:col>14</xdr:col>
      <xdr:colOff>253032</xdr:colOff>
      <xdr:row>4</xdr:row>
      <xdr:rowOff>158402</xdr:rowOff>
    </xdr:to>
    <xdr:pic>
      <xdr:nvPicPr>
        <xdr:cNvPr id="5" name="Picture 42">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70260" y="317659"/>
          <a:ext cx="960372" cy="526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1582740</xdr:colOff>
      <xdr:row>2</xdr:row>
      <xdr:rowOff>50950</xdr:rowOff>
    </xdr:from>
    <xdr:to>
      <xdr:col>10</xdr:col>
      <xdr:colOff>995076</xdr:colOff>
      <xdr:row>4</xdr:row>
      <xdr:rowOff>63160</xdr:rowOff>
    </xdr:to>
    <xdr:pic>
      <xdr:nvPicPr>
        <xdr:cNvPr id="6" name="Grafik 1">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73890" y="393850"/>
          <a:ext cx="1241136" cy="355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1009493</xdr:colOff>
      <xdr:row>0</xdr:row>
      <xdr:rowOff>94856</xdr:rowOff>
    </xdr:from>
    <xdr:to>
      <xdr:col>9</xdr:col>
      <xdr:colOff>1244474</xdr:colOff>
      <xdr:row>6</xdr:row>
      <xdr:rowOff>10788</xdr:rowOff>
    </xdr:to>
    <xdr:pic>
      <xdr:nvPicPr>
        <xdr:cNvPr id="9" name="Grafik 8"/>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5305268" y="94856"/>
          <a:ext cx="1330356" cy="944632"/>
        </a:xfrm>
        <a:prstGeom prst="rect">
          <a:avLst/>
        </a:prstGeom>
      </xdr:spPr>
    </xdr:pic>
    <xdr:clientData/>
  </xdr:twoCellAnchor>
  <xdr:twoCellAnchor editAs="oneCell">
    <xdr:from>
      <xdr:col>12</xdr:col>
      <xdr:colOff>369280</xdr:colOff>
      <xdr:row>2</xdr:row>
      <xdr:rowOff>66182</xdr:rowOff>
    </xdr:from>
    <xdr:to>
      <xdr:col>13</xdr:col>
      <xdr:colOff>675012</xdr:colOff>
      <xdr:row>4</xdr:row>
      <xdr:rowOff>109312</xdr:rowOff>
    </xdr:to>
    <xdr:pic>
      <xdr:nvPicPr>
        <xdr:cNvPr id="10" name="Grafik 9"/>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817955" y="409082"/>
          <a:ext cx="1239182" cy="386030"/>
        </a:xfrm>
        <a:prstGeom prst="rect">
          <a:avLst/>
        </a:prstGeom>
      </xdr:spPr>
    </xdr:pic>
    <xdr:clientData/>
  </xdr:twoCellAnchor>
  <xdr:twoCellAnchor editAs="oneCell">
    <xdr:from>
      <xdr:col>14</xdr:col>
      <xdr:colOff>566018</xdr:colOff>
      <xdr:row>1</xdr:row>
      <xdr:rowOff>112639</xdr:rowOff>
    </xdr:from>
    <xdr:to>
      <xdr:col>15</xdr:col>
      <xdr:colOff>390103</xdr:colOff>
      <xdr:row>4</xdr:row>
      <xdr:rowOff>88255</xdr:rowOff>
    </xdr:to>
    <xdr:pic>
      <xdr:nvPicPr>
        <xdr:cNvPr id="11" name="Grafik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843618" y="284089"/>
          <a:ext cx="586085" cy="489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535940</xdr:colOff>
      <xdr:row>60</xdr:row>
      <xdr:rowOff>0</xdr:rowOff>
    </xdr:from>
    <xdr:to>
      <xdr:col>3</xdr:col>
      <xdr:colOff>1132971</xdr:colOff>
      <xdr:row>60</xdr:row>
      <xdr:rowOff>0</xdr:rowOff>
    </xdr:to>
    <xdr:sp macro="" textlink="">
      <xdr:nvSpPr>
        <xdr:cNvPr id="1052" name="Text Box 28"/>
        <xdr:cNvSpPr txBox="1">
          <a:spLocks noChangeArrowheads="1"/>
        </xdr:cNvSpPr>
      </xdr:nvSpPr>
      <xdr:spPr bwMode="auto">
        <a:xfrm>
          <a:off x="704850" y="8543925"/>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0000"/>
              </a:solidFill>
              <a:latin typeface="Arial"/>
              <a:cs typeface="Arial"/>
            </a:rPr>
            <a:t>Oder</a:t>
          </a:r>
        </a:p>
      </xdr:txBody>
    </xdr:sp>
    <xdr:clientData/>
  </xdr:twoCellAnchor>
  <xdr:twoCellAnchor>
    <xdr:from>
      <xdr:col>3</xdr:col>
      <xdr:colOff>535940</xdr:colOff>
      <xdr:row>74</xdr:row>
      <xdr:rowOff>0</xdr:rowOff>
    </xdr:from>
    <xdr:to>
      <xdr:col>3</xdr:col>
      <xdr:colOff>1132971</xdr:colOff>
      <xdr:row>74</xdr:row>
      <xdr:rowOff>0</xdr:rowOff>
    </xdr:to>
    <xdr:sp macro="" textlink="">
      <xdr:nvSpPr>
        <xdr:cNvPr id="1055" name="Text Box 31"/>
        <xdr:cNvSpPr txBox="1">
          <a:spLocks noChangeArrowheads="1"/>
        </xdr:cNvSpPr>
      </xdr:nvSpPr>
      <xdr:spPr bwMode="auto">
        <a:xfrm>
          <a:off x="704850" y="103251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0000"/>
              </a:solidFill>
              <a:latin typeface="Arial"/>
              <a:cs typeface="Arial"/>
            </a:rPr>
            <a:t>Oder</a:t>
          </a:r>
        </a:p>
      </xdr:txBody>
    </xdr:sp>
    <xdr:clientData/>
  </xdr:twoCellAnchor>
  <xdr:twoCellAnchor>
    <xdr:from>
      <xdr:col>3</xdr:col>
      <xdr:colOff>535940</xdr:colOff>
      <xdr:row>74</xdr:row>
      <xdr:rowOff>0</xdr:rowOff>
    </xdr:from>
    <xdr:to>
      <xdr:col>3</xdr:col>
      <xdr:colOff>1132971</xdr:colOff>
      <xdr:row>74</xdr:row>
      <xdr:rowOff>0</xdr:rowOff>
    </xdr:to>
    <xdr:sp macro="" textlink="">
      <xdr:nvSpPr>
        <xdr:cNvPr id="1056" name="Text Box 32"/>
        <xdr:cNvSpPr txBox="1">
          <a:spLocks noChangeArrowheads="1"/>
        </xdr:cNvSpPr>
      </xdr:nvSpPr>
      <xdr:spPr bwMode="auto">
        <a:xfrm>
          <a:off x="704850" y="10325100"/>
          <a:ext cx="533400" cy="0"/>
        </a:xfrm>
        <a:prstGeom prst="rect">
          <a:avLst/>
        </a:prstGeom>
        <a:noFill/>
        <a:ln>
          <a:noFill/>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0000"/>
              </a:solidFill>
              <a:latin typeface="Arial"/>
              <a:cs typeface="Arial"/>
            </a:rPr>
            <a:t>Oder</a:t>
          </a:r>
        </a:p>
      </xdr:txBody>
    </xdr:sp>
    <xdr:clientData/>
  </xdr:twoCellAnchor>
  <xdr:twoCellAnchor>
    <xdr:from>
      <xdr:col>3</xdr:col>
      <xdr:colOff>2452405</xdr:colOff>
      <xdr:row>7</xdr:row>
      <xdr:rowOff>161924</xdr:rowOff>
    </xdr:from>
    <xdr:to>
      <xdr:col>3</xdr:col>
      <xdr:colOff>2848405</xdr:colOff>
      <xdr:row>8</xdr:row>
      <xdr:rowOff>171449</xdr:rowOff>
    </xdr:to>
    <xdr:sp macro="" textlink="">
      <xdr:nvSpPr>
        <xdr:cNvPr id="18" name="Pfeil nach rechts 17"/>
        <xdr:cNvSpPr/>
      </xdr:nvSpPr>
      <xdr:spPr bwMode="auto">
        <a:xfrm>
          <a:off x="2698934" y="1316130"/>
          <a:ext cx="396000" cy="177613"/>
        </a:xfrm>
        <a:prstGeom prst="rightArrow">
          <a:avLst>
            <a:gd name="adj1" fmla="val 60692"/>
            <a:gd name="adj2" fmla="val 50000"/>
          </a:avLst>
        </a:prstGeom>
        <a:solidFill>
          <a:schemeClr val="bg2">
            <a:lumMod val="50000"/>
          </a:schemeClr>
        </a:solidFill>
        <a:ln>
          <a:headEnd/>
          <a:tailEnd/>
        </a:ln>
        <a:extLst/>
      </xdr:spPr>
      <xdr:style>
        <a:lnRef idx="1">
          <a:schemeClr val="accent6"/>
        </a:lnRef>
        <a:fillRef idx="3">
          <a:schemeClr val="accent6"/>
        </a:fillRef>
        <a:effectRef idx="2">
          <a:schemeClr val="accent6"/>
        </a:effectRef>
        <a:fontRef idx="minor">
          <a:schemeClr val="lt1"/>
        </a:fontRef>
      </xdr:style>
      <xdr:txBody>
        <a:bodyPr vertOverflow="clip" horzOverflow="clip" wrap="square" lIns="72000" tIns="54000" rIns="72000" bIns="54000" rtlCol="0" anchor="t">
          <a:noAutofit/>
        </a:bodyPr>
        <a:lstStyle/>
        <a:p>
          <a:pPr marL="215900" indent="-215900" algn="l">
            <a:spcAft>
              <a:spcPts val="563"/>
            </a:spcAft>
            <a:buClr>
              <a:schemeClr val="tx2"/>
            </a:buClr>
          </a:pPr>
          <a:endParaRPr lang="de-DE" sz="1400" dirty="0"/>
        </a:p>
      </xdr:txBody>
    </xdr:sp>
    <xdr:clientData/>
  </xdr:twoCellAnchor>
  <xdr:twoCellAnchor>
    <xdr:from>
      <xdr:col>3</xdr:col>
      <xdr:colOff>2169691</xdr:colOff>
      <xdr:row>8</xdr:row>
      <xdr:rowOff>26729</xdr:rowOff>
    </xdr:from>
    <xdr:to>
      <xdr:col>3</xdr:col>
      <xdr:colOff>2232129</xdr:colOff>
      <xdr:row>8</xdr:row>
      <xdr:rowOff>134729</xdr:rowOff>
    </xdr:to>
    <xdr:sp macro="" textlink="">
      <xdr:nvSpPr>
        <xdr:cNvPr id="19" name="Rechteck 18"/>
        <xdr:cNvSpPr/>
      </xdr:nvSpPr>
      <xdr:spPr bwMode="auto">
        <a:xfrm rot="10800000">
          <a:off x="2416220" y="1349023"/>
          <a:ext cx="62438" cy="108000"/>
        </a:xfrm>
        <a:prstGeom prst="rect">
          <a:avLst/>
        </a:prstGeom>
        <a:solidFill>
          <a:schemeClr val="bg2">
            <a:lumMod val="50000"/>
          </a:schemeClr>
        </a:solidFill>
        <a:ln>
          <a:headEnd/>
          <a:tailEnd/>
        </a:ln>
        <a:extLst/>
      </xdr:spPr>
      <xdr:style>
        <a:lnRef idx="1">
          <a:schemeClr val="accent6"/>
        </a:lnRef>
        <a:fillRef idx="3">
          <a:schemeClr val="accent6"/>
        </a:fillRef>
        <a:effectRef idx="2">
          <a:schemeClr val="accent6"/>
        </a:effectRef>
        <a:fontRef idx="minor">
          <a:schemeClr val="lt1"/>
        </a:fontRef>
      </xdr:style>
      <xdr:txBody>
        <a:bodyPr vertOverflow="clip" horzOverflow="clip" wrap="square" lIns="72000" tIns="54000" rIns="72000" bIns="54000" rtlCol="0" anchor="t">
          <a:noAutofit/>
        </a:bodyPr>
        <a:lstStyle/>
        <a:p>
          <a:pPr marL="215900" indent="-215900" algn="l">
            <a:spcAft>
              <a:spcPts val="563"/>
            </a:spcAft>
            <a:buClr>
              <a:schemeClr val="tx2"/>
            </a:buClr>
          </a:pPr>
          <a:endParaRPr lang="de-DE" sz="1400" dirty="0"/>
        </a:p>
      </xdr:txBody>
    </xdr:sp>
    <xdr:clientData/>
  </xdr:twoCellAnchor>
  <xdr:twoCellAnchor>
    <xdr:from>
      <xdr:col>3</xdr:col>
      <xdr:colOff>2270267</xdr:colOff>
      <xdr:row>8</xdr:row>
      <xdr:rowOff>26730</xdr:rowOff>
    </xdr:from>
    <xdr:to>
      <xdr:col>3</xdr:col>
      <xdr:colOff>2414267</xdr:colOff>
      <xdr:row>8</xdr:row>
      <xdr:rowOff>134730</xdr:rowOff>
    </xdr:to>
    <xdr:sp macro="" textlink="">
      <xdr:nvSpPr>
        <xdr:cNvPr id="21" name="Rechteck 20"/>
        <xdr:cNvSpPr/>
      </xdr:nvSpPr>
      <xdr:spPr bwMode="auto">
        <a:xfrm rot="10800000">
          <a:off x="2516796" y="1349024"/>
          <a:ext cx="144000" cy="108000"/>
        </a:xfrm>
        <a:prstGeom prst="rect">
          <a:avLst/>
        </a:prstGeom>
        <a:solidFill>
          <a:schemeClr val="bg2">
            <a:lumMod val="50000"/>
          </a:schemeClr>
        </a:solidFill>
        <a:ln>
          <a:headEnd/>
          <a:tailEnd/>
        </a:ln>
        <a:extLst/>
      </xdr:spPr>
      <xdr:style>
        <a:lnRef idx="1">
          <a:schemeClr val="accent6"/>
        </a:lnRef>
        <a:fillRef idx="3">
          <a:schemeClr val="accent6"/>
        </a:fillRef>
        <a:effectRef idx="2">
          <a:schemeClr val="accent6"/>
        </a:effectRef>
        <a:fontRef idx="minor">
          <a:schemeClr val="lt1"/>
        </a:fontRef>
      </xdr:style>
      <xdr:txBody>
        <a:bodyPr vertOverflow="clip" horzOverflow="clip" wrap="square" lIns="72000" tIns="54000" rIns="72000" bIns="54000" rtlCol="0" anchor="t">
          <a:noAutofit/>
        </a:bodyPr>
        <a:lstStyle/>
        <a:p>
          <a:pPr marL="215900" indent="-215900" algn="l">
            <a:spcAft>
              <a:spcPts val="563"/>
            </a:spcAft>
            <a:buClr>
              <a:schemeClr val="tx2"/>
            </a:buClr>
          </a:pPr>
          <a:endParaRPr lang="de-DE" sz="1400" dirty="0"/>
        </a:p>
      </xdr:txBody>
    </xdr:sp>
    <xdr:clientData/>
  </xdr:twoCellAnchor>
  <xdr:twoCellAnchor>
    <xdr:from>
      <xdr:col>3</xdr:col>
      <xdr:colOff>0</xdr:colOff>
      <xdr:row>278</xdr:row>
      <xdr:rowOff>68037</xdr:rowOff>
    </xdr:from>
    <xdr:to>
      <xdr:col>3</xdr:col>
      <xdr:colOff>653301</xdr:colOff>
      <xdr:row>280</xdr:row>
      <xdr:rowOff>114541</xdr:rowOff>
    </xdr:to>
    <xdr:sp macro="[0]!Pfeilnachrechts2_Klicken" textlink="">
      <xdr:nvSpPr>
        <xdr:cNvPr id="23" name="Pfeil nach rechts 22">
          <a:hlinkClick xmlns:r="http://schemas.openxmlformats.org/officeDocument/2006/relationships" r:id="rId1"/>
        </xdr:cNvPr>
        <xdr:cNvSpPr/>
      </xdr:nvSpPr>
      <xdr:spPr bwMode="auto">
        <a:xfrm>
          <a:off x="244929" y="32929287"/>
          <a:ext cx="653301" cy="427504"/>
        </a:xfrm>
        <a:prstGeom prst="rightArrow">
          <a:avLst/>
        </a:prstGeom>
        <a:solidFill>
          <a:schemeClr val="bg2">
            <a:lumMod val="75000"/>
          </a:schemeClr>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editAs="oneCell">
    <xdr:from>
      <xdr:col>12</xdr:col>
      <xdr:colOff>130467</xdr:colOff>
      <xdr:row>1</xdr:row>
      <xdr:rowOff>148457</xdr:rowOff>
    </xdr:from>
    <xdr:to>
      <xdr:col>13</xdr:col>
      <xdr:colOff>339151</xdr:colOff>
      <xdr:row>5</xdr:row>
      <xdr:rowOff>51379</xdr:rowOff>
    </xdr:to>
    <xdr:pic>
      <xdr:nvPicPr>
        <xdr:cNvPr id="11" name="Picture 42">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88842" y="319907"/>
          <a:ext cx="1056409" cy="579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758683</xdr:colOff>
      <xdr:row>2</xdr:row>
      <xdr:rowOff>61770</xdr:rowOff>
    </xdr:from>
    <xdr:to>
      <xdr:col>9</xdr:col>
      <xdr:colOff>428483</xdr:colOff>
      <xdr:row>4</xdr:row>
      <xdr:rowOff>109491</xdr:rowOff>
    </xdr:to>
    <xdr:pic>
      <xdr:nvPicPr>
        <xdr:cNvPr id="12" name="Grafik 1">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378433" y="404670"/>
          <a:ext cx="1365250" cy="390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381000</xdr:colOff>
      <xdr:row>0</xdr:row>
      <xdr:rowOff>76200</xdr:rowOff>
    </xdr:from>
    <xdr:to>
      <xdr:col>7</xdr:col>
      <xdr:colOff>548992</xdr:colOff>
      <xdr:row>6</xdr:row>
      <xdr:rowOff>105645</xdr:rowOff>
    </xdr:to>
    <xdr:pic>
      <xdr:nvPicPr>
        <xdr:cNvPr id="13" name="Grafik 12"/>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705350" y="76200"/>
          <a:ext cx="1463392" cy="1039095"/>
        </a:xfrm>
        <a:prstGeom prst="rect">
          <a:avLst/>
        </a:prstGeom>
      </xdr:spPr>
    </xdr:pic>
    <xdr:clientData/>
  </xdr:twoCellAnchor>
  <xdr:twoCellAnchor editAs="oneCell">
    <xdr:from>
      <xdr:col>10</xdr:col>
      <xdr:colOff>59671</xdr:colOff>
      <xdr:row>2</xdr:row>
      <xdr:rowOff>75456</xdr:rowOff>
    </xdr:from>
    <xdr:to>
      <xdr:col>11</xdr:col>
      <xdr:colOff>575046</xdr:colOff>
      <xdr:row>4</xdr:row>
      <xdr:rowOff>157189</xdr:rowOff>
    </xdr:to>
    <xdr:pic>
      <xdr:nvPicPr>
        <xdr:cNvPr id="16" name="Grafik 15"/>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222596" y="418356"/>
          <a:ext cx="1363100" cy="424633"/>
        </a:xfrm>
        <a:prstGeom prst="rect">
          <a:avLst/>
        </a:prstGeom>
      </xdr:spPr>
    </xdr:pic>
    <xdr:clientData/>
  </xdr:twoCellAnchor>
  <xdr:twoCellAnchor editAs="oneCell">
    <xdr:from>
      <xdr:col>13</xdr:col>
      <xdr:colOff>574814</xdr:colOff>
      <xdr:row>1</xdr:row>
      <xdr:rowOff>116716</xdr:rowOff>
    </xdr:from>
    <xdr:to>
      <xdr:col>14</xdr:col>
      <xdr:colOff>371782</xdr:colOff>
      <xdr:row>4</xdr:row>
      <xdr:rowOff>141329</xdr:rowOff>
    </xdr:to>
    <xdr:pic>
      <xdr:nvPicPr>
        <xdr:cNvPr id="17" name="Grafik 16"/>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280914" y="288166"/>
          <a:ext cx="644693" cy="5389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60779</xdr:colOff>
      <xdr:row>98</xdr:row>
      <xdr:rowOff>131334</xdr:rowOff>
    </xdr:from>
    <xdr:to>
      <xdr:col>7</xdr:col>
      <xdr:colOff>349529</xdr:colOff>
      <xdr:row>123</xdr:row>
      <xdr:rowOff>121789</xdr:rowOff>
    </xdr:to>
    <xdr:graphicFrame macro="">
      <xdr:nvGraphicFramePr>
        <xdr:cNvPr id="2733493"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50801</xdr:colOff>
      <xdr:row>98</xdr:row>
      <xdr:rowOff>144015</xdr:rowOff>
    </xdr:from>
    <xdr:to>
      <xdr:col>15</xdr:col>
      <xdr:colOff>625301</xdr:colOff>
      <xdr:row>123</xdr:row>
      <xdr:rowOff>134470</xdr:rowOff>
    </xdr:to>
    <xdr:graphicFrame macro="">
      <xdr:nvGraphicFramePr>
        <xdr:cNvPr id="2733494"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326572</xdr:colOff>
      <xdr:row>98</xdr:row>
      <xdr:rowOff>127687</xdr:rowOff>
    </xdr:from>
    <xdr:to>
      <xdr:col>24</xdr:col>
      <xdr:colOff>57430</xdr:colOff>
      <xdr:row>123</xdr:row>
      <xdr:rowOff>148166</xdr:rowOff>
    </xdr:to>
    <xdr:graphicFrame macro="">
      <xdr:nvGraphicFramePr>
        <xdr:cNvPr id="2733495"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819150</xdr:colOff>
      <xdr:row>10</xdr:row>
      <xdr:rowOff>0</xdr:rowOff>
    </xdr:from>
    <xdr:to>
      <xdr:col>10</xdr:col>
      <xdr:colOff>367425</xdr:colOff>
      <xdr:row>11</xdr:row>
      <xdr:rowOff>9525</xdr:rowOff>
    </xdr:to>
    <xdr:sp macro="" textlink="">
      <xdr:nvSpPr>
        <xdr:cNvPr id="10" name="Pfeil nach rechts 9"/>
        <xdr:cNvSpPr/>
      </xdr:nvSpPr>
      <xdr:spPr bwMode="auto">
        <a:xfrm>
          <a:off x="8829675" y="1590675"/>
          <a:ext cx="396000" cy="180975"/>
        </a:xfrm>
        <a:prstGeom prst="rightArrow">
          <a:avLst>
            <a:gd name="adj1" fmla="val 60692"/>
            <a:gd name="adj2" fmla="val 50000"/>
          </a:avLst>
        </a:prstGeom>
        <a:solidFill>
          <a:schemeClr val="bg2">
            <a:lumMod val="50000"/>
          </a:schemeClr>
        </a:solidFill>
        <a:ln>
          <a:headEnd/>
          <a:tailEnd/>
        </a:ln>
        <a:extLst/>
      </xdr:spPr>
      <xdr:style>
        <a:lnRef idx="1">
          <a:schemeClr val="accent6"/>
        </a:lnRef>
        <a:fillRef idx="3">
          <a:schemeClr val="accent6"/>
        </a:fillRef>
        <a:effectRef idx="2">
          <a:schemeClr val="accent6"/>
        </a:effectRef>
        <a:fontRef idx="minor">
          <a:schemeClr val="lt1"/>
        </a:fontRef>
      </xdr:style>
      <xdr:txBody>
        <a:bodyPr vertOverflow="clip" horzOverflow="clip" wrap="square" lIns="72000" tIns="54000" rIns="72000" bIns="54000" rtlCol="0" anchor="t">
          <a:noAutofit/>
        </a:bodyPr>
        <a:lstStyle/>
        <a:p>
          <a:pPr marL="215900" indent="-215900" algn="l">
            <a:spcAft>
              <a:spcPts val="563"/>
            </a:spcAft>
            <a:buClr>
              <a:schemeClr val="tx2"/>
            </a:buClr>
          </a:pPr>
          <a:endParaRPr lang="de-DE" sz="1400" dirty="0"/>
        </a:p>
      </xdr:txBody>
    </xdr:sp>
    <xdr:clientData/>
  </xdr:twoCellAnchor>
  <xdr:twoCellAnchor>
    <xdr:from>
      <xdr:col>9</xdr:col>
      <xdr:colOff>819150</xdr:colOff>
      <xdr:row>11</xdr:row>
      <xdr:rowOff>0</xdr:rowOff>
    </xdr:from>
    <xdr:to>
      <xdr:col>10</xdr:col>
      <xdr:colOff>367425</xdr:colOff>
      <xdr:row>12</xdr:row>
      <xdr:rowOff>9525</xdr:rowOff>
    </xdr:to>
    <xdr:sp macro="" textlink="">
      <xdr:nvSpPr>
        <xdr:cNvPr id="11" name="Pfeil nach rechts 10"/>
        <xdr:cNvSpPr/>
      </xdr:nvSpPr>
      <xdr:spPr bwMode="auto">
        <a:xfrm>
          <a:off x="8829675" y="1762125"/>
          <a:ext cx="396000" cy="180975"/>
        </a:xfrm>
        <a:prstGeom prst="rightArrow">
          <a:avLst>
            <a:gd name="adj1" fmla="val 60692"/>
            <a:gd name="adj2" fmla="val 50000"/>
          </a:avLst>
        </a:prstGeom>
        <a:solidFill>
          <a:schemeClr val="bg2">
            <a:lumMod val="50000"/>
          </a:schemeClr>
        </a:solidFill>
        <a:ln>
          <a:headEnd/>
          <a:tailEnd/>
        </a:ln>
        <a:extLst/>
      </xdr:spPr>
      <xdr:style>
        <a:lnRef idx="1">
          <a:schemeClr val="accent6"/>
        </a:lnRef>
        <a:fillRef idx="3">
          <a:schemeClr val="accent6"/>
        </a:fillRef>
        <a:effectRef idx="2">
          <a:schemeClr val="accent6"/>
        </a:effectRef>
        <a:fontRef idx="minor">
          <a:schemeClr val="lt1"/>
        </a:fontRef>
      </xdr:style>
      <xdr:txBody>
        <a:bodyPr vertOverflow="clip" horzOverflow="clip" wrap="square" lIns="72000" tIns="54000" rIns="72000" bIns="54000" rtlCol="0" anchor="t">
          <a:noAutofit/>
        </a:bodyPr>
        <a:lstStyle/>
        <a:p>
          <a:pPr marL="215900" indent="-215900" algn="l">
            <a:spcAft>
              <a:spcPts val="563"/>
            </a:spcAft>
            <a:buClr>
              <a:schemeClr val="tx2"/>
            </a:buClr>
          </a:pPr>
          <a:endParaRPr lang="de-DE" sz="1400" dirty="0"/>
        </a:p>
      </xdr:txBody>
    </xdr:sp>
    <xdr:clientData/>
  </xdr:twoCellAnchor>
  <xdr:twoCellAnchor>
    <xdr:from>
      <xdr:col>3</xdr:col>
      <xdr:colOff>0</xdr:colOff>
      <xdr:row>127</xdr:row>
      <xdr:rowOff>54428</xdr:rowOff>
    </xdr:from>
    <xdr:to>
      <xdr:col>3</xdr:col>
      <xdr:colOff>653301</xdr:colOff>
      <xdr:row>129</xdr:row>
      <xdr:rowOff>118622</xdr:rowOff>
    </xdr:to>
    <xdr:sp macro="[0]!Pfeilnachrechts2_Klicken" textlink="">
      <xdr:nvSpPr>
        <xdr:cNvPr id="12" name="Pfeil nach rechts 11">
          <a:hlinkClick xmlns:r="http://schemas.openxmlformats.org/officeDocument/2006/relationships" r:id="rId4"/>
        </xdr:cNvPr>
        <xdr:cNvSpPr/>
      </xdr:nvSpPr>
      <xdr:spPr bwMode="auto">
        <a:xfrm>
          <a:off x="244929" y="20315464"/>
          <a:ext cx="653301" cy="445194"/>
        </a:xfrm>
        <a:prstGeom prst="rightArrow">
          <a:avLst/>
        </a:prstGeom>
        <a:solidFill>
          <a:schemeClr val="bg2">
            <a:lumMod val="75000"/>
          </a:schemeClr>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editAs="oneCell">
    <xdr:from>
      <xdr:col>11</xdr:col>
      <xdr:colOff>404575</xdr:colOff>
      <xdr:row>1</xdr:row>
      <xdr:rowOff>148457</xdr:rowOff>
    </xdr:from>
    <xdr:to>
      <xdr:col>12</xdr:col>
      <xdr:colOff>614318</xdr:colOff>
      <xdr:row>5</xdr:row>
      <xdr:rowOff>50320</xdr:rowOff>
    </xdr:to>
    <xdr:pic>
      <xdr:nvPicPr>
        <xdr:cNvPr id="13" name="Picture 42">
          <a:hlinkClick xmlns:r="http://schemas.openxmlformats.org/officeDocument/2006/relationships" r:id="rId5"/>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172992" y="317790"/>
          <a:ext cx="1056409" cy="579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180833</xdr:colOff>
      <xdr:row>2</xdr:row>
      <xdr:rowOff>63886</xdr:rowOff>
    </xdr:from>
    <xdr:to>
      <xdr:col>8</xdr:col>
      <xdr:colOff>699416</xdr:colOff>
      <xdr:row>4</xdr:row>
      <xdr:rowOff>115841</xdr:rowOff>
    </xdr:to>
    <xdr:pic>
      <xdr:nvPicPr>
        <xdr:cNvPr id="14" name="Grafik 1">
          <a:hlinkClick xmlns:r="http://schemas.openxmlformats.org/officeDocument/2006/relationships" r:id="rId7"/>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562583" y="402553"/>
          <a:ext cx="1365250" cy="390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1037167</xdr:colOff>
      <xdr:row>0</xdr:row>
      <xdr:rowOff>74083</xdr:rowOff>
    </xdr:from>
    <xdr:to>
      <xdr:col>6</xdr:col>
      <xdr:colOff>1336392</xdr:colOff>
      <xdr:row>6</xdr:row>
      <xdr:rowOff>97178</xdr:rowOff>
    </xdr:to>
    <xdr:pic>
      <xdr:nvPicPr>
        <xdr:cNvPr id="15" name="Grafik 14"/>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889500" y="74083"/>
          <a:ext cx="1463392" cy="1039095"/>
        </a:xfrm>
        <a:prstGeom prst="rect">
          <a:avLst/>
        </a:prstGeom>
      </xdr:spPr>
    </xdr:pic>
    <xdr:clientData/>
  </xdr:twoCellAnchor>
  <xdr:twoCellAnchor editAs="oneCell">
    <xdr:from>
      <xdr:col>9</xdr:col>
      <xdr:colOff>331663</xdr:colOff>
      <xdr:row>2</xdr:row>
      <xdr:rowOff>77572</xdr:rowOff>
    </xdr:from>
    <xdr:to>
      <xdr:col>11</xdr:col>
      <xdr:colOff>1429</xdr:colOff>
      <xdr:row>4</xdr:row>
      <xdr:rowOff>163539</xdr:rowOff>
    </xdr:to>
    <xdr:pic>
      <xdr:nvPicPr>
        <xdr:cNvPr id="16" name="Grafik 15"/>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8406746" y="416239"/>
          <a:ext cx="1363100" cy="424633"/>
        </a:xfrm>
        <a:prstGeom prst="rect">
          <a:avLst/>
        </a:prstGeom>
      </xdr:spPr>
    </xdr:pic>
    <xdr:clientData/>
  </xdr:twoCellAnchor>
  <xdr:twoCellAnchor editAs="oneCell">
    <xdr:from>
      <xdr:col>13</xdr:col>
      <xdr:colOff>3314</xdr:colOff>
      <xdr:row>1</xdr:row>
      <xdr:rowOff>116716</xdr:rowOff>
    </xdr:from>
    <xdr:to>
      <xdr:col>13</xdr:col>
      <xdr:colOff>648007</xdr:colOff>
      <xdr:row>4</xdr:row>
      <xdr:rowOff>147679</xdr:rowOff>
    </xdr:to>
    <xdr:pic>
      <xdr:nvPicPr>
        <xdr:cNvPr id="17" name="Grafik 16"/>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1465064" y="286049"/>
          <a:ext cx="644693" cy="5389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63500</xdr:colOff>
      <xdr:row>40</xdr:row>
      <xdr:rowOff>114300</xdr:rowOff>
    </xdr:from>
    <xdr:to>
      <xdr:col>6</xdr:col>
      <xdr:colOff>590550</xdr:colOff>
      <xdr:row>57</xdr:row>
      <xdr:rowOff>25400</xdr:rowOff>
    </xdr:to>
    <xdr:graphicFrame macro="">
      <xdr:nvGraphicFramePr>
        <xdr:cNvPr id="2737548"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101600</xdr:colOff>
      <xdr:row>40</xdr:row>
      <xdr:rowOff>139700</xdr:rowOff>
    </xdr:from>
    <xdr:to>
      <xdr:col>10</xdr:col>
      <xdr:colOff>127000</xdr:colOff>
      <xdr:row>56</xdr:row>
      <xdr:rowOff>152400</xdr:rowOff>
    </xdr:to>
    <xdr:graphicFrame macro="">
      <xdr:nvGraphicFramePr>
        <xdr:cNvPr id="2737549"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59</xdr:row>
      <xdr:rowOff>104775</xdr:rowOff>
    </xdr:from>
    <xdr:to>
      <xdr:col>4</xdr:col>
      <xdr:colOff>653301</xdr:colOff>
      <xdr:row>61</xdr:row>
      <xdr:rowOff>113179</xdr:rowOff>
    </xdr:to>
    <xdr:sp macro="[0]!Pfeilnachrechts2_Klicken" textlink="">
      <xdr:nvSpPr>
        <xdr:cNvPr id="8" name="Pfeil nach rechts 7">
          <a:hlinkClick xmlns:r="http://schemas.openxmlformats.org/officeDocument/2006/relationships" r:id="rId3"/>
        </xdr:cNvPr>
        <xdr:cNvSpPr/>
      </xdr:nvSpPr>
      <xdr:spPr bwMode="auto">
        <a:xfrm>
          <a:off x="304800" y="11249025"/>
          <a:ext cx="653301" cy="417979"/>
        </a:xfrm>
        <a:prstGeom prst="rightArrow">
          <a:avLst/>
        </a:prstGeom>
        <a:solidFill>
          <a:schemeClr val="bg2">
            <a:lumMod val="75000"/>
          </a:schemeClr>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editAs="oneCell">
    <xdr:from>
      <xdr:col>9</xdr:col>
      <xdr:colOff>2102142</xdr:colOff>
      <xdr:row>2</xdr:row>
      <xdr:rowOff>5582</xdr:rowOff>
    </xdr:from>
    <xdr:to>
      <xdr:col>10</xdr:col>
      <xdr:colOff>1024951</xdr:colOff>
      <xdr:row>5</xdr:row>
      <xdr:rowOff>70429</xdr:rowOff>
    </xdr:to>
    <xdr:pic>
      <xdr:nvPicPr>
        <xdr:cNvPr id="9" name="Picture 42">
          <a:hlinkClick xmlns:r="http://schemas.openxmlformats.org/officeDocument/2006/relationships" r:id="rId4"/>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769767" y="348482"/>
          <a:ext cx="1056409" cy="579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406258</xdr:colOff>
      <xdr:row>2</xdr:row>
      <xdr:rowOff>90345</xdr:rowOff>
    </xdr:from>
    <xdr:to>
      <xdr:col>8</xdr:col>
      <xdr:colOff>1771508</xdr:colOff>
      <xdr:row>4</xdr:row>
      <xdr:rowOff>138066</xdr:rowOff>
    </xdr:to>
    <xdr:pic>
      <xdr:nvPicPr>
        <xdr:cNvPr id="10" name="Grafik 1">
          <a:hlinkClick xmlns:r="http://schemas.openxmlformats.org/officeDocument/2006/relationships" r:id="rId6"/>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159358" y="433245"/>
          <a:ext cx="1365250" cy="390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885825</xdr:colOff>
      <xdr:row>0</xdr:row>
      <xdr:rowOff>104775</xdr:rowOff>
    </xdr:from>
    <xdr:to>
      <xdr:col>8</xdr:col>
      <xdr:colOff>196567</xdr:colOff>
      <xdr:row>6</xdr:row>
      <xdr:rowOff>115170</xdr:rowOff>
    </xdr:to>
    <xdr:pic>
      <xdr:nvPicPr>
        <xdr:cNvPr id="11" name="Grafik 10"/>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486275" y="104775"/>
          <a:ext cx="1463392" cy="1039095"/>
        </a:xfrm>
        <a:prstGeom prst="rect">
          <a:avLst/>
        </a:prstGeom>
      </xdr:spPr>
    </xdr:pic>
    <xdr:clientData/>
  </xdr:twoCellAnchor>
  <xdr:twoCellAnchor editAs="oneCell">
    <xdr:from>
      <xdr:col>9</xdr:col>
      <xdr:colOff>335896</xdr:colOff>
      <xdr:row>2</xdr:row>
      <xdr:rowOff>104031</xdr:rowOff>
    </xdr:from>
    <xdr:to>
      <xdr:col>9</xdr:col>
      <xdr:colOff>1698996</xdr:colOff>
      <xdr:row>5</xdr:row>
      <xdr:rowOff>14314</xdr:rowOff>
    </xdr:to>
    <xdr:pic>
      <xdr:nvPicPr>
        <xdr:cNvPr id="12" name="Grafik 11"/>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8003521" y="446931"/>
          <a:ext cx="1363100" cy="424633"/>
        </a:xfrm>
        <a:prstGeom prst="rect">
          <a:avLst/>
        </a:prstGeom>
      </xdr:spPr>
    </xdr:pic>
    <xdr:clientData/>
  </xdr:twoCellAnchor>
  <xdr:twoCellAnchor editAs="oneCell">
    <xdr:from>
      <xdr:col>10</xdr:col>
      <xdr:colOff>1260614</xdr:colOff>
      <xdr:row>1</xdr:row>
      <xdr:rowOff>145291</xdr:rowOff>
    </xdr:from>
    <xdr:to>
      <xdr:col>12</xdr:col>
      <xdr:colOff>76507</xdr:colOff>
      <xdr:row>4</xdr:row>
      <xdr:rowOff>169904</xdr:rowOff>
    </xdr:to>
    <xdr:pic>
      <xdr:nvPicPr>
        <xdr:cNvPr id="13" name="Grafik 12"/>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1061839" y="316741"/>
          <a:ext cx="644693" cy="5389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70</xdr:row>
      <xdr:rowOff>66675</xdr:rowOff>
    </xdr:from>
    <xdr:to>
      <xdr:col>3</xdr:col>
      <xdr:colOff>653301</xdr:colOff>
      <xdr:row>72</xdr:row>
      <xdr:rowOff>141754</xdr:rowOff>
    </xdr:to>
    <xdr:sp macro="[0]!Pfeilnachrechts2_Klicken" textlink="">
      <xdr:nvSpPr>
        <xdr:cNvPr id="9" name="Pfeil nach rechts 8">
          <a:hlinkClick xmlns:r="http://schemas.openxmlformats.org/officeDocument/2006/relationships" r:id="rId1"/>
        </xdr:cNvPr>
        <xdr:cNvSpPr/>
      </xdr:nvSpPr>
      <xdr:spPr bwMode="auto">
        <a:xfrm>
          <a:off x="247650" y="11649075"/>
          <a:ext cx="653301" cy="446554"/>
        </a:xfrm>
        <a:prstGeom prst="rightArrow">
          <a:avLst/>
        </a:prstGeom>
        <a:solidFill>
          <a:schemeClr val="bg2">
            <a:lumMod val="75000"/>
          </a:schemeClr>
        </a:solidFill>
        <a:ln>
          <a:headEnd/>
          <a:tailEnd/>
        </a:ln>
        <a:extLst/>
      </xdr:spPr>
      <xdr:style>
        <a:lnRef idx="0">
          <a:schemeClr val="dk1"/>
        </a:lnRef>
        <a:fillRef idx="3">
          <a:schemeClr val="dk1"/>
        </a:fillRef>
        <a:effectRef idx="3">
          <a:schemeClr val="dk1"/>
        </a:effectRef>
        <a:fontRef idx="minor">
          <a:schemeClr val="lt1"/>
        </a:fontRef>
      </xdr:style>
      <xdr:txBody>
        <a:bodyPr vertOverflow="clip" horzOverflow="clip" wrap="square" lIns="72000" tIns="54000" rIns="72000" bIns="54000" rtlCol="0" anchor="t">
          <a:spAutoFit/>
        </a:bodyPr>
        <a:lstStyle/>
        <a:p>
          <a:pPr marL="215900" indent="-215900" algn="l">
            <a:spcAft>
              <a:spcPts val="563"/>
            </a:spcAft>
            <a:buClr>
              <a:schemeClr val="tx2"/>
            </a:buClr>
          </a:pPr>
          <a:endParaRPr lang="de-DE" sz="1400" dirty="0"/>
        </a:p>
      </xdr:txBody>
    </xdr:sp>
    <xdr:clientData/>
  </xdr:twoCellAnchor>
  <xdr:twoCellAnchor editAs="oneCell">
    <xdr:from>
      <xdr:col>15</xdr:col>
      <xdr:colOff>578142</xdr:colOff>
      <xdr:row>1</xdr:row>
      <xdr:rowOff>167507</xdr:rowOff>
    </xdr:from>
    <xdr:to>
      <xdr:col>16</xdr:col>
      <xdr:colOff>786826</xdr:colOff>
      <xdr:row>5</xdr:row>
      <xdr:rowOff>60904</xdr:rowOff>
    </xdr:to>
    <xdr:pic>
      <xdr:nvPicPr>
        <xdr:cNvPr id="5" name="Picture 42">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274592" y="338957"/>
          <a:ext cx="1056409" cy="579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120508</xdr:colOff>
      <xdr:row>2</xdr:row>
      <xdr:rowOff>80820</xdr:rowOff>
    </xdr:from>
    <xdr:to>
      <xdr:col>13</xdr:col>
      <xdr:colOff>485633</xdr:colOff>
      <xdr:row>4</xdr:row>
      <xdr:rowOff>128541</xdr:rowOff>
    </xdr:to>
    <xdr:pic>
      <xdr:nvPicPr>
        <xdr:cNvPr id="6" name="Grafik 1">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64183" y="423720"/>
          <a:ext cx="1365250" cy="390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723900</xdr:colOff>
      <xdr:row>0</xdr:row>
      <xdr:rowOff>95250</xdr:rowOff>
    </xdr:from>
    <xdr:to>
      <xdr:col>11</xdr:col>
      <xdr:colOff>63217</xdr:colOff>
      <xdr:row>6</xdr:row>
      <xdr:rowOff>105645</xdr:rowOff>
    </xdr:to>
    <xdr:pic>
      <xdr:nvPicPr>
        <xdr:cNvPr id="10" name="Grafik 9"/>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991100" y="95250"/>
          <a:ext cx="1463392" cy="1039095"/>
        </a:xfrm>
        <a:prstGeom prst="rect">
          <a:avLst/>
        </a:prstGeom>
      </xdr:spPr>
    </xdr:pic>
    <xdr:clientData/>
  </xdr:twoCellAnchor>
  <xdr:twoCellAnchor editAs="oneCell">
    <xdr:from>
      <xdr:col>14</xdr:col>
      <xdr:colOff>116821</xdr:colOff>
      <xdr:row>2</xdr:row>
      <xdr:rowOff>94506</xdr:rowOff>
    </xdr:from>
    <xdr:to>
      <xdr:col>15</xdr:col>
      <xdr:colOff>174996</xdr:colOff>
      <xdr:row>5</xdr:row>
      <xdr:rowOff>4789</xdr:rowOff>
    </xdr:to>
    <xdr:pic>
      <xdr:nvPicPr>
        <xdr:cNvPr id="11" name="Grafik 10"/>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508346" y="437406"/>
          <a:ext cx="1363100" cy="424633"/>
        </a:xfrm>
        <a:prstGeom prst="rect">
          <a:avLst/>
        </a:prstGeom>
      </xdr:spPr>
    </xdr:pic>
    <xdr:clientData/>
  </xdr:twoCellAnchor>
  <xdr:twoCellAnchor editAs="oneCell">
    <xdr:from>
      <xdr:col>16</xdr:col>
      <xdr:colOff>1022489</xdr:colOff>
      <xdr:row>1</xdr:row>
      <xdr:rowOff>135766</xdr:rowOff>
    </xdr:from>
    <xdr:to>
      <xdr:col>17</xdr:col>
      <xdr:colOff>257482</xdr:colOff>
      <xdr:row>4</xdr:row>
      <xdr:rowOff>160379</xdr:rowOff>
    </xdr:to>
    <xdr:pic>
      <xdr:nvPicPr>
        <xdr:cNvPr id="12" name="Grafik 1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1566664" y="307216"/>
          <a:ext cx="644693" cy="5389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118366</xdr:colOff>
      <xdr:row>68</xdr:row>
      <xdr:rowOff>29134</xdr:rowOff>
    </xdr:from>
    <xdr:to>
      <xdr:col>14</xdr:col>
      <xdr:colOff>946107</xdr:colOff>
      <xdr:row>87</xdr:row>
      <xdr:rowOff>44823</xdr:rowOff>
    </xdr:to>
    <xdr:graphicFrame macro="">
      <xdr:nvGraphicFramePr>
        <xdr:cNvPr id="2741799"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327959</xdr:colOff>
      <xdr:row>48</xdr:row>
      <xdr:rowOff>0</xdr:rowOff>
    </xdr:from>
    <xdr:to>
      <xdr:col>11</xdr:col>
      <xdr:colOff>823259</xdr:colOff>
      <xdr:row>66</xdr:row>
      <xdr:rowOff>25400</xdr:rowOff>
    </xdr:to>
    <xdr:graphicFrame macro="">
      <xdr:nvGraphicFramePr>
        <xdr:cNvPr id="2741801"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906369</xdr:colOff>
      <xdr:row>48</xdr:row>
      <xdr:rowOff>8304</xdr:rowOff>
    </xdr:from>
    <xdr:to>
      <xdr:col>14</xdr:col>
      <xdr:colOff>946107</xdr:colOff>
      <xdr:row>66</xdr:row>
      <xdr:rowOff>33704</xdr:rowOff>
    </xdr:to>
    <xdr:graphicFrame macro="">
      <xdr:nvGraphicFramePr>
        <xdr:cNvPr id="2741802"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242048</xdr:colOff>
      <xdr:row>90</xdr:row>
      <xdr:rowOff>139700</xdr:rowOff>
    </xdr:from>
    <xdr:to>
      <xdr:col>15</xdr:col>
      <xdr:colOff>49696</xdr:colOff>
      <xdr:row>108</xdr:row>
      <xdr:rowOff>50800</xdr:rowOff>
    </xdr:to>
    <xdr:graphicFrame macro="">
      <xdr:nvGraphicFramePr>
        <xdr:cNvPr id="2741804"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xdr:colOff>
      <xdr:row>90</xdr:row>
      <xdr:rowOff>139700</xdr:rowOff>
    </xdr:from>
    <xdr:to>
      <xdr:col>10</xdr:col>
      <xdr:colOff>1591236</xdr:colOff>
      <xdr:row>108</xdr:row>
      <xdr:rowOff>38100</xdr:rowOff>
    </xdr:to>
    <xdr:graphicFrame macro="">
      <xdr:nvGraphicFramePr>
        <xdr:cNvPr id="2741805" name="Diagramm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330492</xdr:colOff>
      <xdr:row>2</xdr:row>
      <xdr:rowOff>15107</xdr:rowOff>
    </xdr:from>
    <xdr:to>
      <xdr:col>18</xdr:col>
      <xdr:colOff>539176</xdr:colOff>
      <xdr:row>5</xdr:row>
      <xdr:rowOff>79954</xdr:rowOff>
    </xdr:to>
    <xdr:pic>
      <xdr:nvPicPr>
        <xdr:cNvPr id="11" name="Picture 42">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779417" y="358007"/>
          <a:ext cx="1056409" cy="579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520558</xdr:colOff>
      <xdr:row>2</xdr:row>
      <xdr:rowOff>99870</xdr:rowOff>
    </xdr:from>
    <xdr:to>
      <xdr:col>13</xdr:col>
      <xdr:colOff>952358</xdr:colOff>
      <xdr:row>4</xdr:row>
      <xdr:rowOff>147591</xdr:rowOff>
    </xdr:to>
    <xdr:pic>
      <xdr:nvPicPr>
        <xdr:cNvPr id="12" name="Grafik 1">
          <a:hlinkClick xmlns:r="http://schemas.openxmlformats.org/officeDocument/2006/relationships" r:id="rId8"/>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169008" y="442770"/>
          <a:ext cx="1365250" cy="3906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1419225</xdr:colOff>
      <xdr:row>0</xdr:row>
      <xdr:rowOff>114300</xdr:rowOff>
    </xdr:from>
    <xdr:to>
      <xdr:col>12</xdr:col>
      <xdr:colOff>310867</xdr:colOff>
      <xdr:row>6</xdr:row>
      <xdr:rowOff>134220</xdr:rowOff>
    </xdr:to>
    <xdr:pic>
      <xdr:nvPicPr>
        <xdr:cNvPr id="13" name="Grafik 12"/>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5495925" y="114300"/>
          <a:ext cx="1463392" cy="1039095"/>
        </a:xfrm>
        <a:prstGeom prst="rect">
          <a:avLst/>
        </a:prstGeom>
      </xdr:spPr>
    </xdr:pic>
    <xdr:clientData/>
  </xdr:twoCellAnchor>
  <xdr:twoCellAnchor editAs="oneCell">
    <xdr:from>
      <xdr:col>14</xdr:col>
      <xdr:colOff>469246</xdr:colOff>
      <xdr:row>2</xdr:row>
      <xdr:rowOff>113556</xdr:rowOff>
    </xdr:from>
    <xdr:to>
      <xdr:col>16</xdr:col>
      <xdr:colOff>775071</xdr:colOff>
      <xdr:row>5</xdr:row>
      <xdr:rowOff>23839</xdr:rowOff>
    </xdr:to>
    <xdr:pic>
      <xdr:nvPicPr>
        <xdr:cNvPr id="14" name="Grafik 13"/>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9013171" y="456456"/>
          <a:ext cx="1363100" cy="424633"/>
        </a:xfrm>
        <a:prstGeom prst="rect">
          <a:avLst/>
        </a:prstGeom>
      </xdr:spPr>
    </xdr:pic>
    <xdr:clientData/>
  </xdr:twoCellAnchor>
  <xdr:twoCellAnchor editAs="oneCell">
    <xdr:from>
      <xdr:col>18</xdr:col>
      <xdr:colOff>774839</xdr:colOff>
      <xdr:row>1</xdr:row>
      <xdr:rowOff>154816</xdr:rowOff>
    </xdr:from>
    <xdr:to>
      <xdr:col>19</xdr:col>
      <xdr:colOff>638482</xdr:colOff>
      <xdr:row>5</xdr:row>
      <xdr:rowOff>7979</xdr:rowOff>
    </xdr:to>
    <xdr:pic>
      <xdr:nvPicPr>
        <xdr:cNvPr id="15" name="Grafik 14"/>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2071489" y="326266"/>
          <a:ext cx="644693" cy="538963"/>
        </a:xfrm>
        <a:prstGeom prst="rect">
          <a:avLst/>
        </a:prstGeom>
      </xdr:spPr>
    </xdr:pic>
    <xdr:clientData/>
  </xdr:twoCellAnchor>
</xdr:wsDr>
</file>

<file path=xl/theme/theme1.xml><?xml version="1.0" encoding="utf-8"?>
<a:theme xmlns:a="http://schemas.openxmlformats.org/drawingml/2006/main" name="Design1">
  <a:themeElements>
    <a:clrScheme name="Benutzerdefiniert 1">
      <a:dk1>
        <a:srgbClr val="000000"/>
      </a:dk1>
      <a:lt1>
        <a:srgbClr val="FFFFFF"/>
      </a:lt1>
      <a:dk2>
        <a:srgbClr val="179C7D"/>
      </a:dk2>
      <a:lt2>
        <a:srgbClr val="A8AFAF"/>
      </a:lt2>
      <a:accent1>
        <a:srgbClr val="EB6A0A"/>
      </a:accent1>
      <a:accent2>
        <a:srgbClr val="006E92"/>
      </a:accent2>
      <a:accent3>
        <a:srgbClr val="25BAE2"/>
      </a:accent3>
      <a:accent4>
        <a:srgbClr val="B1C800"/>
      </a:accent4>
      <a:accent5>
        <a:srgbClr val="FEEFD6"/>
      </a:accent5>
      <a:accent6>
        <a:srgbClr val="E1E3E3"/>
      </a:accent6>
      <a:hlink>
        <a:srgbClr val="25BAE2"/>
      </a:hlink>
      <a:folHlink>
        <a:srgbClr val="B1C800"/>
      </a:folHlink>
    </a:clrScheme>
    <a:fontScheme name="Bullets">
      <a:majorFont>
        <a:latin typeface="Frutiger LT Com 45 Light"/>
        <a:ea typeface=""/>
        <a:cs typeface=""/>
      </a:majorFont>
      <a:minorFont>
        <a:latin typeface="Frutiger LT Com 55 Roman"/>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lgn="ctr">
          <a:solidFill>
            <a:schemeClr val="tx2"/>
          </a:solidFill>
          <a:miter lim="800000"/>
          <a:headEnd/>
          <a:tailEn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a:spPr>
      <a:bodyPr wrap="square" lIns="72000" tIns="54000" rIns="72000" bIns="54000">
        <a:spAutoFit/>
      </a:bodyPr>
      <a:lstStyle>
        <a:defPPr marL="215900" indent="-215900">
          <a:spcAft>
            <a:spcPts val="563"/>
          </a:spcAft>
          <a:buClr>
            <a:schemeClr val="tx2"/>
          </a:buClr>
          <a:defRPr sz="1400" dirty="0"/>
        </a:defPPr>
      </a:lstStyle>
    </a:spDef>
    <a:lnDef>
      <a:spPr bwMode="auto">
        <a:noFill/>
        <a:ln w="9525" cap="flat" cmpd="sng" algn="ctr">
          <a:solidFill>
            <a:srgbClr val="179C7D"/>
          </a:solidFill>
          <a:prstDash val="solid"/>
          <a:round/>
          <a:headEnd type="none" w="med" len="med"/>
          <a:tailEnd type="none" w="med" len="med"/>
        </a:ln>
        <a:effectLst/>
        <a:extLst>
          <a:ext uri="{909E8E84-426E-40DD-AFC4-6F175D3DCCD1}">
            <a14:hiddenFill xmlns:a14="http://schemas.microsoft.com/office/drawing/2010/main">
              <a:solidFill>
                <a:schemeClr val="accent1"/>
              </a:solidFill>
            </a14:hiddenFill>
          </a:ext>
          <a:ext uri="{AF507438-7753-43E0-B8FC-AC1667EBCBE1}">
            <a14:hiddenEffects xmlns:a14="http://schemas.microsoft.com/office/drawing/2010/main">
              <a:effectLst>
                <a:outerShdw dist="35921" dir="2700000" algn="ctr" rotWithShape="0">
                  <a:schemeClr val="bg2"/>
                </a:outerShdw>
              </a:effectLst>
            </a14:hiddenEffects>
          </a:ext>
        </a:extLst>
      </a:spPr>
      <a:bodyPr/>
      <a:lstStyle/>
    </a:lnDef>
  </a:objectDefaults>
  <a:extraClrSchemeLst>
    <a:extraClrScheme>
      <a:clrScheme name="Bullets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Bullets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Bullets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Bullets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Bullets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Bullets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Bullets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Bullets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Bullets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Bullets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Bullets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Bullets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Bullets 13">
        <a:dk1>
          <a:srgbClr val="000000"/>
        </a:dk1>
        <a:lt1>
          <a:srgbClr val="FFFFFF"/>
        </a:lt1>
        <a:dk2>
          <a:srgbClr val="000000"/>
        </a:dk2>
        <a:lt2>
          <a:srgbClr val="A8AFAF"/>
        </a:lt2>
        <a:accent1>
          <a:srgbClr val="009475"/>
        </a:accent1>
        <a:accent2>
          <a:srgbClr val="333399"/>
        </a:accent2>
        <a:accent3>
          <a:srgbClr val="FFFFFF"/>
        </a:accent3>
        <a:accent4>
          <a:srgbClr val="000000"/>
        </a:accent4>
        <a:accent5>
          <a:srgbClr val="AAC8BD"/>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Bullets 14">
        <a:dk1>
          <a:srgbClr val="000000"/>
        </a:dk1>
        <a:lt1>
          <a:srgbClr val="FFFFFF"/>
        </a:lt1>
        <a:dk2>
          <a:srgbClr val="000000"/>
        </a:dk2>
        <a:lt2>
          <a:srgbClr val="A8AFAF"/>
        </a:lt2>
        <a:accent1>
          <a:srgbClr val="009475"/>
        </a:accent1>
        <a:accent2>
          <a:srgbClr val="009475"/>
        </a:accent2>
        <a:accent3>
          <a:srgbClr val="FFFFFF"/>
        </a:accent3>
        <a:accent4>
          <a:srgbClr val="000000"/>
        </a:accent4>
        <a:accent5>
          <a:srgbClr val="AAC8BD"/>
        </a:accent5>
        <a:accent6>
          <a:srgbClr val="008669"/>
        </a:accent6>
        <a:hlink>
          <a:srgbClr val="009475"/>
        </a:hlink>
        <a:folHlink>
          <a:srgbClr val="009475"/>
        </a:folHlink>
      </a:clrScheme>
      <a:clrMap bg1="lt1" tx1="dk1" bg2="lt2" tx2="dk2" accent1="accent1" accent2="accent2" accent3="accent3" accent4="accent4" accent5="accent5" accent6="accent6" hlink="hlink" folHlink="folHlink"/>
    </a:extraClrScheme>
    <a:extraClrScheme>
      <a:clrScheme name="Bullets 15">
        <a:dk1>
          <a:srgbClr val="000000"/>
        </a:dk1>
        <a:lt1>
          <a:srgbClr val="FFFFFF"/>
        </a:lt1>
        <a:dk2>
          <a:srgbClr val="009475"/>
        </a:dk2>
        <a:lt2>
          <a:srgbClr val="A8AFAF"/>
        </a:lt2>
        <a:accent1>
          <a:srgbClr val="25BAE2"/>
        </a:accent1>
        <a:accent2>
          <a:srgbClr val="006E92"/>
        </a:accent2>
        <a:accent3>
          <a:srgbClr val="FFFFFF"/>
        </a:accent3>
        <a:accent4>
          <a:srgbClr val="000000"/>
        </a:accent4>
        <a:accent5>
          <a:srgbClr val="ACD9EE"/>
        </a:accent5>
        <a:accent6>
          <a:srgbClr val="006384"/>
        </a:accent6>
        <a:hlink>
          <a:srgbClr val="4C636F"/>
        </a:hlink>
        <a:folHlink>
          <a:srgbClr val="9E1C22"/>
        </a:folHlink>
      </a:clrScheme>
      <a:clrMap bg1="lt1" tx1="dk1" bg2="lt2" tx2="dk2" accent1="accent1" accent2="accent2" accent3="accent3" accent4="accent4" accent5="accent5" accent6="accent6" hlink="hlink" folHlink="folHlink"/>
    </a:extraClrScheme>
    <a:extraClrScheme>
      <a:clrScheme name="Bullets 16">
        <a:dk1>
          <a:srgbClr val="000000"/>
        </a:dk1>
        <a:lt1>
          <a:srgbClr val="FFFFFF"/>
        </a:lt1>
        <a:dk2>
          <a:srgbClr val="009475"/>
        </a:dk2>
        <a:lt2>
          <a:srgbClr val="25BAE2"/>
        </a:lt2>
        <a:accent1>
          <a:srgbClr val="009475"/>
        </a:accent1>
        <a:accent2>
          <a:srgbClr val="006E92"/>
        </a:accent2>
        <a:accent3>
          <a:srgbClr val="FFFFFF"/>
        </a:accent3>
        <a:accent4>
          <a:srgbClr val="000000"/>
        </a:accent4>
        <a:accent5>
          <a:srgbClr val="AAC8BD"/>
        </a:accent5>
        <a:accent6>
          <a:srgbClr val="006384"/>
        </a:accent6>
        <a:hlink>
          <a:srgbClr val="4C636F"/>
        </a:hlink>
        <a:folHlink>
          <a:srgbClr val="9E1C22"/>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www.bundesfinanzministerium.de/Web/DE/Themen/Steuern/Weitere_Steuerthemen/Betriebspruefung/AfA_Tabellen/afa_tabellen.html" TargetMode="Externa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3"/>
  </sheetPr>
  <dimension ref="A1:N110"/>
  <sheetViews>
    <sheetView zoomScaleNormal="100" workbookViewId="0">
      <pane ySplit="8" topLeftCell="A72" activePane="bottomLeft" state="frozen"/>
      <selection pane="bottomLeft" activeCell="C111" sqref="C111"/>
    </sheetView>
  </sheetViews>
  <sheetFormatPr baseColWidth="10" defaultRowHeight="12.75" x14ac:dyDescent="0.2"/>
  <cols>
    <col min="1" max="1" width="1.28515625" style="31" customWidth="1"/>
    <col min="2" max="2" width="3" style="31" customWidth="1"/>
    <col min="3" max="3" width="2.28515625" style="31" customWidth="1"/>
    <col min="4" max="4" width="2.85546875" style="31" customWidth="1"/>
    <col min="5" max="5" width="16.85546875" style="31" customWidth="1"/>
    <col min="6" max="6" width="5.140625" style="31" customWidth="1"/>
    <col min="7" max="7" width="13.5703125" style="31" customWidth="1"/>
    <col min="8" max="10" width="11.42578125" style="31"/>
    <col min="11" max="11" width="14.42578125" style="31" customWidth="1"/>
    <col min="12" max="12" width="11.42578125" style="31"/>
    <col min="13" max="13" width="17.28515625" style="31" customWidth="1"/>
    <col min="14" max="14" width="1.140625" style="31" customWidth="1"/>
    <col min="15" max="16384" width="11.42578125" style="31"/>
  </cols>
  <sheetData>
    <row r="1" spans="1:14" s="22" customFormat="1" ht="13.5" x14ac:dyDescent="0.2">
      <c r="F1" s="26"/>
      <c r="H1" s="27"/>
    </row>
    <row r="2" spans="1:14" s="22" customFormat="1" ht="13.5" customHeight="1" x14ac:dyDescent="0.2">
      <c r="A2" s="28"/>
      <c r="B2" s="582" t="s">
        <v>314</v>
      </c>
      <c r="C2" s="582"/>
      <c r="D2" s="582"/>
      <c r="E2" s="582"/>
      <c r="F2" s="582"/>
      <c r="G2" s="582"/>
      <c r="H2" s="582"/>
      <c r="I2" s="582"/>
    </row>
    <row r="3" spans="1:14" s="22" customFormat="1" ht="13.5" customHeight="1" x14ac:dyDescent="0.2">
      <c r="A3" s="28"/>
      <c r="B3" s="582"/>
      <c r="C3" s="582"/>
      <c r="D3" s="582"/>
      <c r="E3" s="582"/>
      <c r="F3" s="582"/>
      <c r="G3" s="582"/>
      <c r="H3" s="582"/>
      <c r="I3" s="582"/>
    </row>
    <row r="4" spans="1:14" s="22" customFormat="1" ht="13.5" customHeight="1" x14ac:dyDescent="0.2">
      <c r="A4" s="28"/>
      <c r="B4" s="582"/>
      <c r="C4" s="582"/>
      <c r="D4" s="582"/>
      <c r="E4" s="582"/>
      <c r="F4" s="582"/>
      <c r="G4" s="582"/>
      <c r="H4" s="582"/>
      <c r="I4" s="582"/>
    </row>
    <row r="5" spans="1:14" s="22" customFormat="1" ht="13.5" customHeight="1" x14ac:dyDescent="0.2">
      <c r="A5" s="28"/>
      <c r="B5" s="582"/>
      <c r="C5" s="582"/>
      <c r="D5" s="582"/>
      <c r="E5" s="582"/>
      <c r="F5" s="582"/>
      <c r="G5" s="582"/>
      <c r="H5" s="582"/>
      <c r="I5" s="582"/>
    </row>
    <row r="6" spans="1:14" s="22" customFormat="1" ht="13.5" customHeight="1" x14ac:dyDescent="0.2">
      <c r="A6" s="28"/>
      <c r="B6" s="582"/>
      <c r="C6" s="582"/>
      <c r="D6" s="582"/>
      <c r="E6" s="582"/>
      <c r="F6" s="582"/>
      <c r="G6" s="582"/>
      <c r="H6" s="582"/>
      <c r="I6" s="582"/>
    </row>
    <row r="7" spans="1:14" s="22" customFormat="1" ht="13.5" x14ac:dyDescent="0.2">
      <c r="F7" s="26"/>
      <c r="H7" s="27"/>
    </row>
    <row r="8" spans="1:14" s="22" customFormat="1" ht="6" hidden="1" customHeight="1" x14ac:dyDescent="0.2">
      <c r="F8" s="26"/>
      <c r="H8" s="27"/>
    </row>
    <row r="9" spans="1:14" x14ac:dyDescent="0.2">
      <c r="A9" s="29"/>
      <c r="B9" s="30"/>
      <c r="C9" s="30"/>
      <c r="D9" s="30"/>
      <c r="E9" s="30"/>
      <c r="F9" s="30"/>
      <c r="G9" s="30"/>
      <c r="H9" s="30"/>
      <c r="I9" s="30"/>
      <c r="J9" s="30"/>
    </row>
    <row r="10" spans="1:14" x14ac:dyDescent="0.2">
      <c r="A10" s="29"/>
      <c r="B10" s="30"/>
      <c r="C10" s="30"/>
      <c r="D10" s="30"/>
      <c r="E10" s="30"/>
      <c r="F10" s="30"/>
      <c r="G10" s="30"/>
      <c r="H10" s="30"/>
      <c r="I10" s="30"/>
      <c r="J10" s="30"/>
    </row>
    <row r="11" spans="1:14" ht="18.75" x14ac:dyDescent="0.3">
      <c r="A11" s="29"/>
      <c r="B11" s="79" t="s">
        <v>312</v>
      </c>
      <c r="C11" s="30"/>
      <c r="D11" s="30"/>
      <c r="E11" s="30"/>
      <c r="F11" s="30"/>
      <c r="G11" s="30"/>
      <c r="H11" s="30"/>
      <c r="I11" s="30"/>
      <c r="J11" s="30"/>
    </row>
    <row r="12" spans="1:14" x14ac:dyDescent="0.2">
      <c r="A12" s="29"/>
      <c r="B12" s="30"/>
      <c r="C12" s="30"/>
      <c r="D12" s="30"/>
      <c r="E12" s="30"/>
      <c r="F12" s="30"/>
      <c r="G12" s="30"/>
      <c r="H12" s="30"/>
      <c r="I12" s="30"/>
      <c r="J12" s="30"/>
    </row>
    <row r="13" spans="1:14" ht="15" customHeight="1" x14ac:dyDescent="0.2">
      <c r="B13" s="583" t="s">
        <v>385</v>
      </c>
      <c r="C13" s="583"/>
      <c r="D13" s="583"/>
      <c r="E13" s="583"/>
      <c r="F13" s="583"/>
      <c r="G13" s="583"/>
      <c r="H13" s="583"/>
      <c r="I13" s="583"/>
      <c r="J13" s="583"/>
      <c r="K13" s="583"/>
      <c r="L13" s="583"/>
      <c r="M13" s="583"/>
      <c r="N13" s="583"/>
    </row>
    <row r="14" spans="1:14" ht="12.75" customHeight="1" x14ac:dyDescent="0.2">
      <c r="B14" s="583"/>
      <c r="C14" s="583"/>
      <c r="D14" s="583"/>
      <c r="E14" s="583"/>
      <c r="F14" s="583"/>
      <c r="G14" s="583"/>
      <c r="H14" s="583"/>
      <c r="I14" s="583"/>
      <c r="J14" s="583"/>
      <c r="K14" s="583"/>
      <c r="L14" s="583"/>
      <c r="M14" s="583"/>
      <c r="N14" s="583"/>
    </row>
    <row r="15" spans="1:14" ht="15" customHeight="1" x14ac:dyDescent="0.2">
      <c r="B15" s="583"/>
      <c r="C15" s="583"/>
      <c r="D15" s="583"/>
      <c r="E15" s="583"/>
      <c r="F15" s="583"/>
      <c r="G15" s="583"/>
      <c r="H15" s="583"/>
      <c r="I15" s="583"/>
      <c r="J15" s="583"/>
      <c r="K15" s="583"/>
      <c r="L15" s="583"/>
      <c r="M15" s="583"/>
      <c r="N15" s="583"/>
    </row>
    <row r="16" spans="1:14" ht="15" customHeight="1" x14ac:dyDescent="0.2">
      <c r="B16" s="583"/>
      <c r="C16" s="583"/>
      <c r="D16" s="583"/>
      <c r="E16" s="583"/>
      <c r="F16" s="583"/>
      <c r="G16" s="583"/>
      <c r="H16" s="583"/>
      <c r="I16" s="583"/>
      <c r="J16" s="583"/>
      <c r="K16" s="583"/>
      <c r="L16" s="583"/>
      <c r="M16" s="583"/>
      <c r="N16" s="583"/>
    </row>
    <row r="17" spans="2:14" ht="15" customHeight="1" x14ac:dyDescent="0.2">
      <c r="B17" s="583"/>
      <c r="C17" s="583"/>
      <c r="D17" s="583"/>
      <c r="E17" s="583"/>
      <c r="F17" s="583"/>
      <c r="G17" s="583"/>
      <c r="H17" s="583"/>
      <c r="I17" s="583"/>
      <c r="J17" s="583"/>
      <c r="K17" s="583"/>
      <c r="L17" s="583"/>
      <c r="M17" s="583"/>
      <c r="N17" s="583"/>
    </row>
    <row r="18" spans="2:14" ht="18.75" x14ac:dyDescent="0.3">
      <c r="B18" s="79" t="s">
        <v>313</v>
      </c>
      <c r="C18" s="77"/>
      <c r="D18" s="77"/>
      <c r="E18" s="77"/>
      <c r="F18" s="77"/>
      <c r="G18" s="77"/>
      <c r="H18" s="77"/>
      <c r="I18" s="77"/>
      <c r="J18" s="77"/>
      <c r="K18" s="77"/>
      <c r="L18" s="77"/>
      <c r="M18" s="77"/>
    </row>
    <row r="19" spans="2:14" ht="15" x14ac:dyDescent="0.25">
      <c r="B19" s="77"/>
      <c r="C19" s="77"/>
      <c r="D19" s="77"/>
      <c r="E19" s="77"/>
      <c r="F19" s="77"/>
      <c r="G19" s="77"/>
      <c r="H19" s="77"/>
      <c r="I19" s="77"/>
      <c r="J19" s="77"/>
      <c r="K19" s="77"/>
      <c r="L19" s="77"/>
      <c r="M19" s="77"/>
    </row>
    <row r="20" spans="2:14" ht="15" x14ac:dyDescent="0.25">
      <c r="B20" s="77" t="s">
        <v>380</v>
      </c>
      <c r="C20" s="77"/>
      <c r="D20" s="77"/>
      <c r="E20" s="77"/>
      <c r="F20" s="77"/>
      <c r="G20" s="77"/>
      <c r="H20" s="77"/>
      <c r="I20" s="77"/>
      <c r="J20" s="77"/>
      <c r="K20" s="77"/>
      <c r="M20" s="77"/>
    </row>
    <row r="21" spans="2:14" ht="15" x14ac:dyDescent="0.25">
      <c r="B21" s="581" t="s">
        <v>386</v>
      </c>
      <c r="C21" s="579"/>
      <c r="D21" s="579"/>
      <c r="E21" s="579"/>
      <c r="F21" s="579"/>
      <c r="G21" s="579"/>
      <c r="H21" s="580"/>
      <c r="I21" s="580"/>
      <c r="J21" s="77"/>
      <c r="K21" s="77"/>
      <c r="L21" s="77"/>
      <c r="M21" s="77"/>
    </row>
    <row r="22" spans="2:14" ht="15" x14ac:dyDescent="0.25">
      <c r="B22" s="77" t="s">
        <v>381</v>
      </c>
      <c r="C22" s="77"/>
      <c r="D22" s="77"/>
      <c r="E22" s="77"/>
      <c r="F22" s="77"/>
      <c r="G22" s="77"/>
      <c r="H22" s="77"/>
      <c r="I22" s="77"/>
      <c r="J22" s="77"/>
      <c r="K22" s="77"/>
      <c r="L22" s="77"/>
      <c r="M22" s="77"/>
    </row>
    <row r="23" spans="2:14" ht="15" x14ac:dyDescent="0.25">
      <c r="B23" s="85" t="s">
        <v>315</v>
      </c>
      <c r="C23" s="84"/>
      <c r="D23" s="84"/>
      <c r="E23" s="84"/>
      <c r="F23" s="84"/>
      <c r="G23" s="83"/>
      <c r="H23" s="84"/>
      <c r="I23" s="84"/>
      <c r="J23" s="84"/>
      <c r="K23" s="84"/>
      <c r="L23" s="84"/>
      <c r="M23" s="84"/>
    </row>
    <row r="24" spans="2:14" ht="15" x14ac:dyDescent="0.25">
      <c r="B24" s="77"/>
      <c r="C24" s="77"/>
      <c r="D24" s="77"/>
      <c r="E24" s="77"/>
      <c r="F24" s="77"/>
      <c r="G24" s="77"/>
      <c r="H24" s="77"/>
      <c r="I24" s="77"/>
      <c r="J24" s="77"/>
      <c r="K24" s="77"/>
      <c r="L24" s="77"/>
      <c r="M24" s="77"/>
    </row>
    <row r="25" spans="2:14" ht="15" x14ac:dyDescent="0.25">
      <c r="B25" s="77"/>
      <c r="C25" s="77" t="s">
        <v>369</v>
      </c>
      <c r="D25" s="77"/>
      <c r="E25" s="77"/>
      <c r="F25" s="77"/>
      <c r="G25" s="77"/>
      <c r="H25" s="77"/>
      <c r="I25" s="77"/>
      <c r="J25" s="77"/>
      <c r="K25" s="77"/>
      <c r="L25" s="77"/>
      <c r="M25" s="77"/>
    </row>
    <row r="26" spans="2:14" ht="15" x14ac:dyDescent="0.25">
      <c r="B26" s="77"/>
      <c r="C26" s="77"/>
      <c r="D26" s="77"/>
      <c r="E26" s="77"/>
      <c r="F26" s="77"/>
      <c r="G26" s="77"/>
      <c r="H26" s="77"/>
      <c r="I26" s="77"/>
      <c r="J26" s="77"/>
      <c r="K26" s="77"/>
      <c r="L26" s="77"/>
      <c r="M26" s="77"/>
    </row>
    <row r="27" spans="2:14" ht="15" x14ac:dyDescent="0.25">
      <c r="B27" s="77"/>
      <c r="C27" s="80" t="s">
        <v>317</v>
      </c>
      <c r="D27" s="77"/>
      <c r="E27" s="81" t="s">
        <v>316</v>
      </c>
      <c r="F27" s="77" t="s">
        <v>387</v>
      </c>
      <c r="G27" s="77"/>
      <c r="H27" s="77"/>
      <c r="I27" s="77"/>
      <c r="J27" s="77"/>
      <c r="K27" s="77"/>
      <c r="L27" s="77"/>
      <c r="M27" s="77"/>
    </row>
    <row r="28" spans="2:14" ht="15" x14ac:dyDescent="0.25">
      <c r="B28" s="77"/>
      <c r="C28" s="77"/>
      <c r="D28" s="77" t="s">
        <v>318</v>
      </c>
      <c r="G28" s="77"/>
      <c r="H28" s="77"/>
      <c r="I28" s="77"/>
      <c r="J28" s="77"/>
      <c r="K28" s="77"/>
      <c r="L28" s="77"/>
      <c r="M28" s="77"/>
    </row>
    <row r="29" spans="2:14" ht="15" x14ac:dyDescent="0.25">
      <c r="B29" s="77"/>
      <c r="C29" s="77"/>
      <c r="D29" s="77" t="s">
        <v>319</v>
      </c>
      <c r="E29" s="77"/>
      <c r="F29" s="77"/>
      <c r="G29" s="77"/>
      <c r="H29" s="77"/>
      <c r="I29" s="77"/>
      <c r="J29" s="77"/>
      <c r="K29" s="77"/>
      <c r="L29" s="77"/>
      <c r="M29" s="77"/>
    </row>
    <row r="30" spans="2:14" ht="15" x14ac:dyDescent="0.25">
      <c r="B30" s="77"/>
      <c r="C30" s="77"/>
      <c r="D30" s="77"/>
      <c r="E30" s="77"/>
      <c r="F30" s="77"/>
      <c r="G30" s="77"/>
      <c r="H30" s="77"/>
      <c r="I30" s="77"/>
      <c r="J30" s="77"/>
      <c r="K30" s="77"/>
      <c r="L30" s="77"/>
      <c r="M30" s="77"/>
    </row>
    <row r="31" spans="2:14" ht="15" x14ac:dyDescent="0.25">
      <c r="B31" s="77"/>
      <c r="C31" s="80" t="s">
        <v>317</v>
      </c>
      <c r="D31" s="77"/>
      <c r="E31" s="77" t="s">
        <v>320</v>
      </c>
      <c r="F31" s="77"/>
      <c r="G31" s="77" t="s">
        <v>370</v>
      </c>
      <c r="H31" s="77"/>
      <c r="I31" s="77"/>
      <c r="J31" s="77"/>
      <c r="K31" s="77"/>
      <c r="L31" s="77"/>
      <c r="M31" s="77"/>
    </row>
    <row r="32" spans="2:14" ht="15" x14ac:dyDescent="0.25">
      <c r="B32" s="77"/>
      <c r="C32" s="77"/>
      <c r="D32" s="77" t="s">
        <v>321</v>
      </c>
      <c r="E32" s="77"/>
      <c r="F32" s="77"/>
      <c r="G32" s="77"/>
      <c r="H32" s="77"/>
      <c r="I32" s="77"/>
      <c r="J32" s="77"/>
      <c r="K32" s="77"/>
      <c r="L32" s="77"/>
      <c r="M32" s="77"/>
    </row>
    <row r="33" spans="2:13" ht="15" x14ac:dyDescent="0.25">
      <c r="B33" s="77"/>
      <c r="C33" s="77"/>
      <c r="D33" s="77" t="s">
        <v>371</v>
      </c>
      <c r="E33" s="77"/>
      <c r="F33" s="77"/>
      <c r="G33" s="77"/>
      <c r="H33" s="77"/>
      <c r="I33" s="77"/>
      <c r="J33" s="77"/>
      <c r="K33" s="77"/>
      <c r="L33" s="77"/>
      <c r="M33" s="77"/>
    </row>
    <row r="34" spans="2:13" ht="15" x14ac:dyDescent="0.25">
      <c r="B34" s="77"/>
      <c r="C34" s="77"/>
      <c r="D34" s="77" t="s">
        <v>322</v>
      </c>
      <c r="E34" s="77"/>
      <c r="F34" s="77"/>
      <c r="G34" s="77"/>
      <c r="H34" s="77"/>
      <c r="I34" s="77"/>
      <c r="J34" s="77"/>
      <c r="K34" s="77"/>
      <c r="L34" s="77"/>
      <c r="M34" s="77"/>
    </row>
    <row r="35" spans="2:13" ht="15" x14ac:dyDescent="0.25">
      <c r="B35" s="77"/>
      <c r="C35" s="77"/>
      <c r="D35" s="77"/>
      <c r="E35" s="77"/>
      <c r="F35" s="77"/>
      <c r="G35" s="77"/>
      <c r="H35" s="77"/>
      <c r="I35" s="77"/>
      <c r="J35" s="77"/>
      <c r="K35" s="77"/>
      <c r="L35" s="77"/>
      <c r="M35" s="77"/>
    </row>
    <row r="36" spans="2:13" ht="15" x14ac:dyDescent="0.25">
      <c r="B36" s="85" t="s">
        <v>307</v>
      </c>
      <c r="C36" s="86"/>
      <c r="D36" s="86"/>
      <c r="E36" s="86"/>
      <c r="F36" s="86"/>
      <c r="G36" s="86"/>
      <c r="H36" s="86"/>
      <c r="I36" s="86"/>
      <c r="J36" s="86"/>
      <c r="K36" s="86"/>
      <c r="L36" s="86"/>
      <c r="M36" s="86"/>
    </row>
    <row r="37" spans="2:13" ht="15" x14ac:dyDescent="0.25">
      <c r="B37" s="77"/>
      <c r="C37" s="77"/>
      <c r="D37" s="77"/>
      <c r="E37" s="77"/>
      <c r="F37" s="77"/>
      <c r="G37" s="77"/>
      <c r="H37" s="77"/>
      <c r="I37" s="77"/>
      <c r="J37" s="77"/>
      <c r="K37" s="77"/>
      <c r="L37" s="77"/>
      <c r="M37" s="77"/>
    </row>
    <row r="38" spans="2:13" ht="15" x14ac:dyDescent="0.25">
      <c r="B38" s="77"/>
      <c r="C38" s="77" t="s">
        <v>373</v>
      </c>
      <c r="D38" s="77"/>
      <c r="E38" s="77"/>
      <c r="F38" s="77"/>
      <c r="G38" s="77"/>
      <c r="H38" s="77"/>
      <c r="I38" s="77"/>
      <c r="J38" s="77"/>
      <c r="K38" s="77"/>
      <c r="L38" s="77"/>
      <c r="M38" s="77"/>
    </row>
    <row r="39" spans="2:13" ht="15" x14ac:dyDescent="0.25">
      <c r="B39" s="77"/>
      <c r="C39" s="77" t="s">
        <v>323</v>
      </c>
      <c r="D39" s="77"/>
      <c r="E39" s="77"/>
      <c r="F39" s="77"/>
      <c r="G39" s="77"/>
      <c r="H39" s="77"/>
      <c r="I39" s="77"/>
      <c r="J39" s="77"/>
      <c r="K39" s="77"/>
      <c r="L39" s="77"/>
      <c r="M39" s="77"/>
    </row>
    <row r="40" spans="2:13" ht="15" x14ac:dyDescent="0.25">
      <c r="B40" s="77"/>
      <c r="C40" s="77" t="s">
        <v>324</v>
      </c>
      <c r="D40" s="77"/>
      <c r="E40" s="77"/>
      <c r="F40" s="77"/>
      <c r="G40" s="77"/>
      <c r="H40" s="77"/>
      <c r="I40" s="77"/>
      <c r="J40" s="77"/>
      <c r="K40" s="77"/>
      <c r="L40" s="77"/>
      <c r="M40" s="77"/>
    </row>
    <row r="41" spans="2:13" ht="15" x14ac:dyDescent="0.25">
      <c r="B41" s="77"/>
      <c r="C41" s="77" t="s">
        <v>325</v>
      </c>
      <c r="D41" s="77"/>
      <c r="E41" s="77"/>
      <c r="F41" s="77"/>
      <c r="G41" s="77"/>
      <c r="H41" s="77"/>
      <c r="I41" s="77"/>
      <c r="J41" s="77"/>
      <c r="K41" s="77"/>
      <c r="L41" s="77"/>
      <c r="M41" s="77"/>
    </row>
    <row r="42" spans="2:13" ht="15" x14ac:dyDescent="0.25">
      <c r="B42" s="77"/>
      <c r="C42" s="77"/>
      <c r="D42" s="77"/>
      <c r="E42" s="77"/>
      <c r="F42" s="77"/>
      <c r="G42" s="77"/>
      <c r="H42" s="77"/>
      <c r="I42" s="77"/>
      <c r="J42" s="77"/>
      <c r="K42" s="77"/>
      <c r="L42" s="77"/>
      <c r="M42" s="77"/>
    </row>
    <row r="43" spans="2:13" ht="15" x14ac:dyDescent="0.25">
      <c r="B43" s="77"/>
      <c r="C43" s="77" t="s">
        <v>327</v>
      </c>
      <c r="D43" s="77"/>
      <c r="E43" s="77"/>
      <c r="F43" s="77"/>
      <c r="G43" s="77"/>
      <c r="H43" s="77"/>
      <c r="I43" s="77"/>
      <c r="J43" s="77"/>
      <c r="K43" s="77"/>
      <c r="L43" s="77"/>
      <c r="M43" s="77"/>
    </row>
    <row r="44" spans="2:13" ht="15" x14ac:dyDescent="0.25">
      <c r="B44" s="77"/>
      <c r="C44" s="77"/>
      <c r="D44" s="77"/>
      <c r="E44" s="77"/>
      <c r="F44" s="77"/>
      <c r="G44" s="77"/>
      <c r="H44" s="77"/>
      <c r="I44" s="77"/>
      <c r="J44" s="77"/>
      <c r="K44" s="77"/>
      <c r="L44" s="77"/>
      <c r="M44" s="77"/>
    </row>
    <row r="45" spans="2:13" ht="15" x14ac:dyDescent="0.25">
      <c r="B45" s="77"/>
      <c r="C45" s="77" t="s">
        <v>326</v>
      </c>
      <c r="D45" s="82" t="s">
        <v>328</v>
      </c>
      <c r="E45" s="77"/>
      <c r="F45" s="77"/>
      <c r="G45" s="77"/>
      <c r="H45" s="77"/>
      <c r="I45" s="77"/>
      <c r="J45" s="77"/>
      <c r="K45" s="77"/>
      <c r="L45" s="77"/>
      <c r="M45" s="77"/>
    </row>
    <row r="46" spans="2:13" ht="15" x14ac:dyDescent="0.25">
      <c r="B46" s="77"/>
      <c r="C46" s="77"/>
      <c r="D46" s="77"/>
      <c r="E46" s="77"/>
      <c r="F46" s="77"/>
      <c r="G46" s="77"/>
      <c r="H46" s="77"/>
      <c r="I46" s="77"/>
      <c r="J46" s="77"/>
      <c r="K46" s="77"/>
      <c r="L46" s="77"/>
      <c r="M46" s="77"/>
    </row>
    <row r="47" spans="2:13" ht="15" x14ac:dyDescent="0.25">
      <c r="B47" s="77"/>
      <c r="C47" s="77"/>
      <c r="D47" s="77" t="s">
        <v>329</v>
      </c>
      <c r="E47" s="77"/>
      <c r="F47" s="77"/>
      <c r="G47" s="77"/>
      <c r="H47" s="77"/>
      <c r="I47" s="77"/>
      <c r="J47" s="77"/>
      <c r="K47" s="77"/>
      <c r="L47" s="77"/>
      <c r="M47" s="77"/>
    </row>
    <row r="48" spans="2:13" ht="15" x14ac:dyDescent="0.25">
      <c r="B48" s="77"/>
      <c r="C48" s="77"/>
      <c r="D48" s="77"/>
      <c r="E48" s="77"/>
      <c r="F48" s="77"/>
      <c r="G48" s="77"/>
      <c r="H48" s="77"/>
      <c r="I48" s="77"/>
      <c r="J48" s="77"/>
      <c r="K48" s="77"/>
      <c r="L48" s="77"/>
      <c r="M48" s="77"/>
    </row>
    <row r="49" spans="1:13" ht="15" x14ac:dyDescent="0.25">
      <c r="B49" s="77"/>
      <c r="C49" s="77"/>
      <c r="D49" s="77" t="s">
        <v>332</v>
      </c>
      <c r="E49" s="77"/>
      <c r="F49" s="77"/>
      <c r="G49" s="77"/>
      <c r="H49" s="77"/>
      <c r="I49" s="77"/>
      <c r="J49" s="77"/>
      <c r="K49" s="77"/>
      <c r="L49" s="77"/>
      <c r="M49" s="77"/>
    </row>
    <row r="50" spans="1:13" ht="15" x14ac:dyDescent="0.25">
      <c r="B50" s="77"/>
      <c r="C50" s="77"/>
      <c r="D50" s="77"/>
      <c r="E50" s="77"/>
      <c r="F50" s="77"/>
      <c r="G50" s="77"/>
      <c r="H50" s="77"/>
      <c r="I50" s="77"/>
      <c r="J50" s="77"/>
      <c r="K50" s="77"/>
      <c r="L50" s="77"/>
      <c r="M50" s="77"/>
    </row>
    <row r="51" spans="1:13" ht="15" x14ac:dyDescent="0.25">
      <c r="B51" s="77"/>
      <c r="C51" s="77"/>
      <c r="D51" s="77" t="s">
        <v>333</v>
      </c>
      <c r="E51" s="77" t="s">
        <v>331</v>
      </c>
      <c r="F51" s="77"/>
      <c r="G51" s="77"/>
      <c r="H51" s="77"/>
      <c r="I51" s="77"/>
      <c r="J51" s="77"/>
      <c r="K51" s="77"/>
      <c r="L51" s="77"/>
      <c r="M51" s="77"/>
    </row>
    <row r="52" spans="1:13" ht="15" x14ac:dyDescent="0.25">
      <c r="B52" s="77"/>
      <c r="C52" s="77"/>
      <c r="D52" s="77"/>
      <c r="E52" s="77"/>
      <c r="F52" s="77"/>
      <c r="G52" s="77"/>
      <c r="H52" s="77"/>
      <c r="I52" s="77"/>
      <c r="J52" s="77"/>
      <c r="K52" s="77"/>
      <c r="L52" s="77"/>
      <c r="M52" s="77"/>
    </row>
    <row r="53" spans="1:13" ht="15" x14ac:dyDescent="0.25">
      <c r="B53" s="77"/>
      <c r="C53" s="77"/>
      <c r="D53" s="77" t="s">
        <v>334</v>
      </c>
      <c r="E53" s="77"/>
      <c r="F53" s="77"/>
      <c r="G53" s="77"/>
      <c r="H53" s="77"/>
      <c r="I53" s="77"/>
      <c r="J53" s="77"/>
      <c r="K53" s="77"/>
      <c r="L53" s="77"/>
      <c r="M53" s="77"/>
    </row>
    <row r="54" spans="1:13" ht="15" x14ac:dyDescent="0.25">
      <c r="B54" s="77"/>
      <c r="C54" s="77"/>
      <c r="D54" s="77"/>
      <c r="E54" s="77"/>
      <c r="F54" s="77"/>
      <c r="G54" s="77"/>
      <c r="H54" s="77"/>
      <c r="I54" s="77"/>
      <c r="J54" s="77"/>
      <c r="K54" s="77"/>
      <c r="L54" s="77"/>
      <c r="M54" s="77"/>
    </row>
    <row r="55" spans="1:13" ht="15" x14ac:dyDescent="0.25">
      <c r="B55" s="77"/>
      <c r="C55" s="77"/>
      <c r="D55" s="77" t="s">
        <v>372</v>
      </c>
      <c r="E55" s="77"/>
      <c r="F55" s="77"/>
      <c r="G55" s="77"/>
      <c r="H55" s="77"/>
      <c r="I55" s="77"/>
      <c r="J55" s="77"/>
      <c r="K55" s="77"/>
      <c r="L55" s="77"/>
      <c r="M55" s="77"/>
    </row>
    <row r="56" spans="1:13" ht="15" x14ac:dyDescent="0.25">
      <c r="B56" s="77"/>
      <c r="C56" s="77"/>
      <c r="D56" s="77"/>
      <c r="E56" s="77"/>
      <c r="F56" s="77"/>
      <c r="G56" s="77"/>
      <c r="H56" s="77"/>
      <c r="I56" s="77"/>
      <c r="J56" s="77"/>
      <c r="K56" s="77"/>
      <c r="L56" s="77"/>
      <c r="M56" s="77"/>
    </row>
    <row r="57" spans="1:13" ht="15" x14ac:dyDescent="0.25">
      <c r="B57" s="77"/>
      <c r="C57" s="77" t="s">
        <v>330</v>
      </c>
      <c r="D57" s="82" t="s">
        <v>335</v>
      </c>
      <c r="E57" s="77"/>
      <c r="F57" s="77"/>
      <c r="G57" s="77"/>
      <c r="H57" s="77"/>
      <c r="I57" s="77"/>
      <c r="J57" s="77"/>
      <c r="K57" s="77"/>
      <c r="L57" s="77"/>
      <c r="M57" s="77"/>
    </row>
    <row r="58" spans="1:13" ht="15" x14ac:dyDescent="0.25">
      <c r="B58" s="77"/>
      <c r="C58" s="77"/>
      <c r="D58" s="82"/>
      <c r="E58" s="77"/>
      <c r="F58" s="77"/>
      <c r="G58" s="77"/>
      <c r="H58" s="77"/>
      <c r="I58" s="77"/>
      <c r="J58" s="77"/>
      <c r="K58" s="77"/>
      <c r="L58" s="77"/>
      <c r="M58" s="77"/>
    </row>
    <row r="59" spans="1:13" ht="15" x14ac:dyDescent="0.25">
      <c r="B59" s="77"/>
      <c r="C59" s="77"/>
      <c r="D59" s="77" t="s">
        <v>338</v>
      </c>
      <c r="E59" s="77"/>
      <c r="F59" s="77"/>
      <c r="G59" s="77"/>
      <c r="H59" s="77"/>
      <c r="I59" s="77"/>
      <c r="J59" s="77"/>
      <c r="K59" s="77"/>
      <c r="L59" s="77"/>
      <c r="M59" s="77"/>
    </row>
    <row r="60" spans="1:13" ht="15" x14ac:dyDescent="0.25">
      <c r="A60" s="76"/>
      <c r="B60" s="77"/>
      <c r="C60" s="77"/>
      <c r="D60" s="77" t="s">
        <v>336</v>
      </c>
      <c r="E60" s="77"/>
      <c r="F60" s="77"/>
      <c r="G60" s="77"/>
      <c r="H60" s="77"/>
      <c r="I60" s="77"/>
      <c r="J60" s="77"/>
      <c r="K60" s="77"/>
      <c r="L60" s="77"/>
      <c r="M60" s="77"/>
    </row>
    <row r="61" spans="1:13" ht="15" x14ac:dyDescent="0.25">
      <c r="B61" s="77"/>
      <c r="C61" s="77"/>
      <c r="D61" s="77" t="s">
        <v>337</v>
      </c>
      <c r="E61" s="77"/>
      <c r="F61" s="77"/>
      <c r="G61" s="77"/>
      <c r="H61" s="77"/>
      <c r="I61" s="77"/>
      <c r="J61" s="77"/>
      <c r="K61" s="77"/>
      <c r="L61" s="77"/>
      <c r="M61" s="77"/>
    </row>
    <row r="62" spans="1:13" ht="15" x14ac:dyDescent="0.25">
      <c r="B62" s="77"/>
      <c r="C62" s="77"/>
      <c r="D62" s="77"/>
      <c r="E62" s="77"/>
      <c r="F62" s="77"/>
      <c r="G62" s="77"/>
      <c r="H62" s="77"/>
      <c r="I62" s="77"/>
      <c r="J62" s="77"/>
      <c r="K62" s="77"/>
      <c r="L62" s="77"/>
      <c r="M62" s="77"/>
    </row>
    <row r="63" spans="1:13" ht="15" x14ac:dyDescent="0.25">
      <c r="B63" s="77"/>
      <c r="C63" s="77"/>
      <c r="D63" s="77" t="s">
        <v>340</v>
      </c>
      <c r="E63" s="77"/>
      <c r="F63" s="77"/>
      <c r="G63" s="77"/>
      <c r="H63" s="77"/>
      <c r="I63" s="77"/>
      <c r="J63" s="77"/>
      <c r="K63" s="77"/>
      <c r="L63" s="77"/>
      <c r="M63" s="77"/>
    </row>
    <row r="64" spans="1:13" ht="15" x14ac:dyDescent="0.25">
      <c r="B64" s="77"/>
      <c r="C64" s="77"/>
      <c r="D64" s="77" t="s">
        <v>341</v>
      </c>
      <c r="E64" s="77"/>
      <c r="F64" s="77"/>
      <c r="G64" s="77"/>
      <c r="H64" s="77"/>
      <c r="I64" s="77"/>
      <c r="J64" s="77"/>
      <c r="K64" s="77"/>
      <c r="L64" s="77"/>
      <c r="M64" s="77"/>
    </row>
    <row r="65" spans="2:13" ht="15" x14ac:dyDescent="0.25">
      <c r="B65" s="77"/>
      <c r="C65" s="77"/>
      <c r="D65" s="77" t="s">
        <v>342</v>
      </c>
      <c r="E65" s="77"/>
      <c r="F65" s="77"/>
      <c r="G65" s="77"/>
      <c r="H65" s="77"/>
      <c r="I65" s="77"/>
      <c r="J65" s="77"/>
      <c r="K65" s="77"/>
      <c r="L65" s="77"/>
      <c r="M65" s="77"/>
    </row>
    <row r="66" spans="2:13" ht="15" x14ac:dyDescent="0.25">
      <c r="B66" s="77"/>
      <c r="C66" s="77"/>
      <c r="D66" s="82"/>
      <c r="E66" s="77"/>
      <c r="F66" s="77"/>
      <c r="G66" s="77"/>
      <c r="H66" s="77"/>
      <c r="I66" s="77"/>
      <c r="J66" s="77"/>
      <c r="K66" s="77"/>
      <c r="L66" s="77"/>
      <c r="M66" s="77"/>
    </row>
    <row r="67" spans="2:13" ht="15" x14ac:dyDescent="0.25">
      <c r="B67" s="77"/>
      <c r="C67" s="77" t="s">
        <v>339</v>
      </c>
      <c r="D67" s="82" t="s">
        <v>278</v>
      </c>
      <c r="E67" s="77"/>
      <c r="F67" s="77"/>
      <c r="G67" s="77"/>
      <c r="H67" s="77"/>
      <c r="I67" s="77"/>
      <c r="J67" s="77"/>
      <c r="K67" s="77"/>
      <c r="L67" s="77"/>
      <c r="M67" s="77"/>
    </row>
    <row r="68" spans="2:13" ht="15" x14ac:dyDescent="0.25">
      <c r="B68" s="77"/>
      <c r="C68" s="77"/>
      <c r="D68" s="82"/>
      <c r="E68" s="77"/>
      <c r="F68" s="77"/>
      <c r="G68" s="77"/>
      <c r="H68" s="77"/>
      <c r="I68" s="77"/>
      <c r="J68" s="77"/>
      <c r="K68" s="77"/>
      <c r="L68" s="77"/>
      <c r="M68" s="77"/>
    </row>
    <row r="69" spans="2:13" ht="15" x14ac:dyDescent="0.25">
      <c r="B69" s="77"/>
      <c r="C69" s="77"/>
      <c r="D69" s="77" t="s">
        <v>343</v>
      </c>
      <c r="E69" s="77"/>
      <c r="F69" s="77"/>
      <c r="G69" s="77"/>
      <c r="H69" s="77"/>
      <c r="I69" s="77"/>
      <c r="J69" s="77"/>
      <c r="K69" s="77"/>
      <c r="L69" s="77"/>
      <c r="M69" s="77"/>
    </row>
    <row r="70" spans="2:13" ht="15" x14ac:dyDescent="0.25">
      <c r="B70" s="77"/>
      <c r="C70" s="77"/>
      <c r="D70" s="77" t="s">
        <v>344</v>
      </c>
      <c r="E70" s="77"/>
      <c r="F70" s="77"/>
      <c r="G70" s="77"/>
      <c r="H70" s="77"/>
      <c r="I70" s="77"/>
      <c r="J70" s="77"/>
      <c r="K70" s="77"/>
      <c r="L70" s="77"/>
      <c r="M70" s="77"/>
    </row>
    <row r="71" spans="2:13" ht="15" x14ac:dyDescent="0.25">
      <c r="B71" s="77"/>
      <c r="C71" s="77"/>
      <c r="D71" s="77" t="s">
        <v>345</v>
      </c>
      <c r="E71" s="77"/>
      <c r="F71" s="77"/>
      <c r="G71" s="77"/>
      <c r="H71" s="77"/>
      <c r="I71" s="77"/>
      <c r="J71" s="77"/>
      <c r="K71" s="77"/>
      <c r="L71" s="77"/>
      <c r="M71" s="77"/>
    </row>
    <row r="72" spans="2:13" ht="15" x14ac:dyDescent="0.25">
      <c r="B72" s="77"/>
      <c r="C72" s="77"/>
      <c r="D72" s="77" t="s">
        <v>388</v>
      </c>
      <c r="E72" s="77"/>
      <c r="F72" s="77"/>
      <c r="G72" s="77"/>
      <c r="H72" s="77"/>
      <c r="I72" s="77"/>
      <c r="J72" s="77"/>
      <c r="K72" s="77"/>
      <c r="L72" s="77"/>
      <c r="M72" s="77"/>
    </row>
    <row r="73" spans="2:13" ht="15" x14ac:dyDescent="0.25">
      <c r="B73" s="77"/>
      <c r="C73" s="77"/>
      <c r="D73" s="82"/>
      <c r="E73" s="77"/>
      <c r="F73" s="77"/>
      <c r="G73" s="77"/>
      <c r="H73" s="77"/>
      <c r="I73" s="77"/>
      <c r="J73" s="77"/>
      <c r="K73" s="77"/>
      <c r="L73" s="77"/>
      <c r="M73" s="77"/>
    </row>
    <row r="74" spans="2:13" ht="15" x14ac:dyDescent="0.25">
      <c r="B74" s="85" t="s">
        <v>308</v>
      </c>
      <c r="C74" s="86"/>
      <c r="D74" s="86"/>
      <c r="E74" s="86"/>
      <c r="F74" s="86"/>
      <c r="G74" s="86"/>
      <c r="H74" s="86"/>
      <c r="I74" s="86"/>
      <c r="J74" s="86"/>
      <c r="K74" s="86"/>
      <c r="L74" s="86"/>
      <c r="M74" s="86"/>
    </row>
    <row r="75" spans="2:13" ht="15" x14ac:dyDescent="0.25">
      <c r="B75" s="77"/>
      <c r="C75" s="77"/>
      <c r="D75" s="77"/>
      <c r="E75" s="77"/>
      <c r="F75" s="77"/>
      <c r="G75" s="77"/>
      <c r="H75" s="78"/>
      <c r="I75" s="77"/>
      <c r="J75" s="77"/>
      <c r="K75" s="77"/>
      <c r="L75" s="77"/>
      <c r="M75" s="77"/>
    </row>
    <row r="76" spans="2:13" ht="15" x14ac:dyDescent="0.25">
      <c r="C76" s="77" t="s">
        <v>346</v>
      </c>
      <c r="D76" s="77"/>
      <c r="E76" s="77"/>
      <c r="F76" s="77"/>
      <c r="G76" s="77"/>
      <c r="H76" s="78"/>
      <c r="I76" s="77"/>
      <c r="J76" s="77"/>
      <c r="K76" s="77"/>
      <c r="L76" s="77"/>
      <c r="M76" s="77"/>
    </row>
    <row r="77" spans="2:13" ht="15" x14ac:dyDescent="0.25">
      <c r="C77" s="77" t="s">
        <v>389</v>
      </c>
      <c r="D77" s="77"/>
      <c r="E77" s="77"/>
      <c r="F77" s="77"/>
      <c r="G77" s="77"/>
      <c r="H77" s="78"/>
      <c r="I77" s="77"/>
      <c r="J77" s="77"/>
      <c r="K77" s="77"/>
      <c r="L77" s="77"/>
      <c r="M77" s="77"/>
    </row>
    <row r="78" spans="2:13" ht="15" x14ac:dyDescent="0.25">
      <c r="B78" s="77"/>
      <c r="C78" s="77"/>
      <c r="D78" s="77"/>
      <c r="E78" s="77"/>
      <c r="F78" s="77"/>
      <c r="G78" s="77"/>
      <c r="H78" s="78"/>
      <c r="I78" s="77"/>
      <c r="J78" s="77"/>
      <c r="K78" s="77"/>
      <c r="L78" s="77"/>
      <c r="M78" s="77"/>
    </row>
    <row r="79" spans="2:13" ht="15" x14ac:dyDescent="0.25">
      <c r="B79" s="77"/>
      <c r="C79" s="77" t="s">
        <v>347</v>
      </c>
      <c r="D79" s="82" t="s">
        <v>136</v>
      </c>
      <c r="E79" s="77"/>
      <c r="F79" s="77"/>
      <c r="G79" s="77"/>
      <c r="H79" s="78"/>
      <c r="I79" s="77"/>
      <c r="J79" s="77"/>
      <c r="K79" s="77"/>
      <c r="L79" s="77"/>
      <c r="M79" s="77"/>
    </row>
    <row r="80" spans="2:13" ht="15" x14ac:dyDescent="0.25">
      <c r="B80" s="77"/>
      <c r="C80" s="77"/>
      <c r="D80" s="77"/>
      <c r="E80" s="77"/>
      <c r="F80" s="77"/>
      <c r="G80" s="77"/>
      <c r="H80" s="78"/>
      <c r="I80" s="77"/>
      <c r="J80" s="77"/>
      <c r="K80" s="77"/>
      <c r="L80" s="77"/>
      <c r="M80" s="77"/>
    </row>
    <row r="81" spans="2:13" ht="15" x14ac:dyDescent="0.25">
      <c r="B81" s="77"/>
      <c r="C81" s="77"/>
      <c r="D81" s="77" t="s">
        <v>375</v>
      </c>
      <c r="E81" s="77"/>
      <c r="F81" s="77"/>
      <c r="G81" s="77"/>
      <c r="H81" s="78"/>
      <c r="I81" s="77"/>
      <c r="J81" s="77"/>
      <c r="K81" s="77"/>
      <c r="L81" s="77"/>
      <c r="M81" s="77"/>
    </row>
    <row r="82" spans="2:13" ht="15" x14ac:dyDescent="0.25">
      <c r="B82" s="77"/>
      <c r="C82" s="77"/>
      <c r="D82" s="77" t="s">
        <v>390</v>
      </c>
      <c r="E82" s="77"/>
      <c r="F82" s="77"/>
      <c r="G82" s="77"/>
      <c r="H82" s="78"/>
      <c r="I82" s="77"/>
      <c r="J82" s="77"/>
      <c r="K82" s="77"/>
      <c r="L82" s="77"/>
      <c r="M82" s="77"/>
    </row>
    <row r="83" spans="2:13" ht="15" x14ac:dyDescent="0.25">
      <c r="B83" s="77"/>
      <c r="C83" s="77"/>
      <c r="D83" s="77"/>
      <c r="E83" s="77"/>
      <c r="F83" s="77"/>
      <c r="G83" s="77"/>
      <c r="H83" s="78"/>
      <c r="I83" s="77"/>
      <c r="J83" s="77"/>
      <c r="K83" s="77"/>
      <c r="L83" s="77"/>
      <c r="M83" s="77"/>
    </row>
    <row r="84" spans="2:13" ht="15" x14ac:dyDescent="0.25">
      <c r="B84" s="77"/>
      <c r="C84" s="77" t="s">
        <v>330</v>
      </c>
      <c r="D84" s="82" t="s">
        <v>138</v>
      </c>
      <c r="E84" s="77"/>
      <c r="F84" s="77"/>
      <c r="G84" s="77"/>
      <c r="H84" s="78"/>
      <c r="I84" s="77"/>
      <c r="J84" s="77"/>
      <c r="K84" s="77"/>
      <c r="L84" s="77"/>
      <c r="M84" s="77"/>
    </row>
    <row r="85" spans="2:13" ht="15" x14ac:dyDescent="0.25">
      <c r="B85" s="77"/>
      <c r="C85" s="77"/>
      <c r="D85" s="77"/>
      <c r="E85" s="77"/>
      <c r="F85" s="77"/>
      <c r="G85" s="77"/>
      <c r="H85" s="78"/>
      <c r="I85" s="77"/>
      <c r="J85" s="77"/>
      <c r="K85" s="77"/>
      <c r="L85" s="77"/>
      <c r="M85" s="77"/>
    </row>
    <row r="86" spans="2:13" ht="15" x14ac:dyDescent="0.25">
      <c r="B86" s="77"/>
      <c r="C86" s="77"/>
      <c r="D86" s="77" t="s">
        <v>374</v>
      </c>
      <c r="E86" s="77"/>
      <c r="F86" s="77"/>
      <c r="G86" s="77"/>
      <c r="H86" s="78"/>
      <c r="I86" s="77"/>
      <c r="J86" s="77"/>
      <c r="K86" s="77"/>
      <c r="L86" s="77"/>
      <c r="M86" s="77"/>
    </row>
    <row r="87" spans="2:13" ht="15" x14ac:dyDescent="0.25">
      <c r="B87" s="77"/>
      <c r="C87" s="77"/>
      <c r="D87" s="77" t="s">
        <v>391</v>
      </c>
      <c r="E87" s="77"/>
      <c r="F87" s="77"/>
      <c r="G87" s="77"/>
      <c r="H87" s="78"/>
      <c r="I87" s="77"/>
      <c r="J87" s="77"/>
      <c r="K87" s="77"/>
      <c r="L87" s="77"/>
      <c r="M87" s="77"/>
    </row>
    <row r="88" spans="2:13" ht="15" x14ac:dyDescent="0.25">
      <c r="B88" s="77"/>
      <c r="C88" s="77"/>
      <c r="D88" s="77"/>
      <c r="E88" s="77"/>
      <c r="F88" s="77"/>
      <c r="G88" s="77"/>
      <c r="H88" s="78"/>
      <c r="I88" s="77"/>
      <c r="J88" s="77"/>
      <c r="K88" s="77"/>
      <c r="L88" s="77"/>
      <c r="M88" s="77"/>
    </row>
    <row r="89" spans="2:13" ht="15" x14ac:dyDescent="0.25">
      <c r="B89" s="77"/>
      <c r="C89" s="77" t="s">
        <v>348</v>
      </c>
      <c r="D89" s="77"/>
      <c r="E89" s="77"/>
      <c r="F89" s="77"/>
      <c r="G89" s="77"/>
      <c r="H89" s="78"/>
      <c r="I89" s="77"/>
      <c r="J89" s="77"/>
      <c r="K89" s="77"/>
      <c r="L89" s="77"/>
      <c r="M89" s="77"/>
    </row>
    <row r="90" spans="2:13" ht="15" x14ac:dyDescent="0.25">
      <c r="B90" s="77"/>
      <c r="C90" s="77"/>
      <c r="D90" s="77"/>
      <c r="E90" s="77"/>
      <c r="F90" s="77"/>
      <c r="G90" s="77"/>
      <c r="H90" s="77"/>
      <c r="I90" s="77"/>
      <c r="J90" s="77"/>
      <c r="K90" s="77"/>
      <c r="L90" s="77"/>
      <c r="M90" s="77"/>
    </row>
    <row r="91" spans="2:13" ht="15" x14ac:dyDescent="0.25">
      <c r="B91" s="85" t="s">
        <v>309</v>
      </c>
      <c r="C91" s="86"/>
      <c r="D91" s="86"/>
      <c r="E91" s="86"/>
      <c r="F91" s="86"/>
      <c r="G91" s="86"/>
      <c r="H91" s="86"/>
      <c r="I91" s="86"/>
      <c r="J91" s="86"/>
      <c r="K91" s="86"/>
      <c r="L91" s="86"/>
      <c r="M91" s="86"/>
    </row>
    <row r="92" spans="2:13" ht="15" x14ac:dyDescent="0.25">
      <c r="B92" s="77"/>
      <c r="C92" s="77"/>
      <c r="D92" s="77"/>
      <c r="E92" s="77"/>
      <c r="F92" s="77"/>
      <c r="G92" s="77"/>
      <c r="H92" s="77"/>
      <c r="I92" s="77"/>
      <c r="J92" s="77"/>
      <c r="K92" s="77"/>
      <c r="L92" s="77"/>
      <c r="M92" s="77"/>
    </row>
    <row r="93" spans="2:13" ht="15" x14ac:dyDescent="0.25">
      <c r="B93" s="77"/>
      <c r="C93" s="77" t="s">
        <v>376</v>
      </c>
      <c r="D93" s="77"/>
      <c r="E93" s="77"/>
      <c r="F93" s="77"/>
      <c r="G93" s="77"/>
      <c r="H93" s="77"/>
      <c r="I93" s="77"/>
      <c r="J93" s="77"/>
      <c r="K93" s="77"/>
      <c r="L93" s="77"/>
      <c r="M93" s="77"/>
    </row>
    <row r="94" spans="2:13" ht="15" x14ac:dyDescent="0.25">
      <c r="B94" s="77"/>
      <c r="C94" s="77" t="s">
        <v>377</v>
      </c>
      <c r="D94" s="77"/>
      <c r="E94" s="77"/>
      <c r="F94" s="77"/>
      <c r="G94" s="77"/>
      <c r="H94" s="77"/>
      <c r="I94" s="77"/>
      <c r="J94" s="77"/>
      <c r="K94" s="77"/>
      <c r="L94" s="77"/>
      <c r="M94" s="77"/>
    </row>
    <row r="95" spans="2:13" ht="15" x14ac:dyDescent="0.25">
      <c r="B95" s="77"/>
      <c r="C95" s="77" t="s">
        <v>350</v>
      </c>
      <c r="D95" s="77"/>
      <c r="E95" s="77"/>
      <c r="F95" s="77"/>
      <c r="G95" s="77"/>
      <c r="H95" s="77"/>
      <c r="I95" s="77"/>
      <c r="J95" s="77"/>
      <c r="K95" s="77"/>
      <c r="L95" s="77"/>
      <c r="M95" s="77"/>
    </row>
    <row r="96" spans="2:13" ht="15" x14ac:dyDescent="0.25">
      <c r="B96" s="77"/>
      <c r="C96" s="77"/>
      <c r="D96" s="77"/>
      <c r="E96" s="77"/>
      <c r="F96" s="77"/>
      <c r="G96" s="77"/>
      <c r="H96" s="77"/>
      <c r="I96" s="77"/>
      <c r="J96" s="77"/>
      <c r="K96" s="77"/>
      <c r="L96" s="77"/>
      <c r="M96" s="77"/>
    </row>
    <row r="97" spans="2:13" ht="15" x14ac:dyDescent="0.25">
      <c r="B97" s="85" t="s">
        <v>310</v>
      </c>
      <c r="C97" s="86"/>
      <c r="D97" s="86"/>
      <c r="E97" s="86"/>
      <c r="F97" s="86"/>
      <c r="G97" s="86"/>
      <c r="H97" s="86"/>
      <c r="I97" s="86"/>
      <c r="J97" s="86"/>
      <c r="K97" s="86"/>
      <c r="L97" s="86"/>
      <c r="M97" s="86"/>
    </row>
    <row r="98" spans="2:13" ht="15" x14ac:dyDescent="0.25">
      <c r="B98" s="77"/>
      <c r="C98" s="77"/>
      <c r="D98" s="77"/>
      <c r="E98" s="77"/>
      <c r="F98" s="77"/>
      <c r="G98" s="77"/>
      <c r="H98" s="77"/>
      <c r="I98" s="77"/>
      <c r="J98" s="77"/>
      <c r="K98" s="77"/>
      <c r="L98" s="77"/>
      <c r="M98" s="77"/>
    </row>
    <row r="99" spans="2:13" ht="15" x14ac:dyDescent="0.25">
      <c r="B99" s="77"/>
      <c r="C99" s="77" t="s">
        <v>351</v>
      </c>
      <c r="D99" s="77"/>
      <c r="E99" s="77"/>
      <c r="F99" s="77"/>
      <c r="G99" s="77"/>
      <c r="H99" s="77"/>
      <c r="I99" s="77"/>
      <c r="J99" s="77"/>
      <c r="K99" s="77"/>
      <c r="L99" s="77"/>
      <c r="M99" s="77"/>
    </row>
    <row r="100" spans="2:13" ht="15" x14ac:dyDescent="0.25">
      <c r="B100" s="77"/>
      <c r="C100" s="77" t="s">
        <v>352</v>
      </c>
      <c r="D100" s="77"/>
      <c r="E100" s="77"/>
      <c r="F100" s="77"/>
      <c r="G100" s="77"/>
      <c r="H100" s="77"/>
      <c r="I100" s="77"/>
      <c r="J100" s="77"/>
      <c r="K100" s="77"/>
      <c r="L100" s="77"/>
      <c r="M100" s="77"/>
    </row>
    <row r="101" spans="2:13" ht="15" x14ac:dyDescent="0.25">
      <c r="B101" s="77"/>
      <c r="C101" s="77" t="s">
        <v>353</v>
      </c>
      <c r="D101" s="77"/>
      <c r="E101" s="77"/>
      <c r="F101" s="77"/>
      <c r="G101" s="77"/>
      <c r="H101" s="77"/>
      <c r="I101" s="77"/>
      <c r="J101" s="77"/>
      <c r="K101" s="77"/>
      <c r="L101" s="77"/>
      <c r="M101" s="77"/>
    </row>
    <row r="102" spans="2:13" ht="15" x14ac:dyDescent="0.25">
      <c r="B102" s="77"/>
      <c r="C102" s="77"/>
      <c r="D102" s="77"/>
      <c r="E102" s="77"/>
      <c r="F102" s="77"/>
      <c r="G102" s="77"/>
      <c r="H102" s="77"/>
      <c r="I102" s="77"/>
      <c r="J102" s="77"/>
      <c r="K102" s="77"/>
      <c r="L102" s="77"/>
      <c r="M102" s="77"/>
    </row>
    <row r="103" spans="2:13" ht="15" x14ac:dyDescent="0.25">
      <c r="B103" s="77"/>
      <c r="C103" s="77" t="s">
        <v>354</v>
      </c>
      <c r="D103" s="77"/>
      <c r="E103" s="77"/>
      <c r="F103" s="77"/>
      <c r="G103" s="77"/>
      <c r="H103" s="77"/>
      <c r="I103" s="77"/>
      <c r="J103" s="77"/>
      <c r="K103" s="77"/>
      <c r="L103" s="77"/>
      <c r="M103" s="77"/>
    </row>
    <row r="104" spans="2:13" ht="15" x14ac:dyDescent="0.25">
      <c r="B104" s="77"/>
      <c r="C104" s="77" t="s">
        <v>355</v>
      </c>
      <c r="D104" s="77"/>
      <c r="E104" s="77"/>
      <c r="F104" s="77"/>
      <c r="G104" s="77"/>
      <c r="H104" s="77"/>
      <c r="I104" s="77"/>
      <c r="J104" s="77"/>
      <c r="K104" s="77"/>
      <c r="L104" s="77"/>
      <c r="M104" s="77"/>
    </row>
    <row r="105" spans="2:13" ht="15" x14ac:dyDescent="0.25">
      <c r="B105" s="77"/>
      <c r="C105" s="77" t="s">
        <v>378</v>
      </c>
      <c r="D105" s="77"/>
      <c r="E105" s="77"/>
      <c r="F105" s="77"/>
      <c r="G105" s="77"/>
      <c r="H105" s="77"/>
      <c r="I105" s="77"/>
      <c r="J105" s="77"/>
      <c r="K105" s="77"/>
      <c r="L105" s="77"/>
      <c r="M105" s="77"/>
    </row>
    <row r="106" spans="2:13" ht="15" x14ac:dyDescent="0.25">
      <c r="B106" s="77"/>
      <c r="C106" s="77"/>
      <c r="D106" s="77"/>
      <c r="E106" s="77"/>
      <c r="F106" s="77"/>
      <c r="G106" s="77"/>
      <c r="H106" s="77"/>
      <c r="I106" s="77"/>
      <c r="J106" s="77"/>
      <c r="K106" s="77"/>
      <c r="L106" s="77"/>
      <c r="M106" s="77"/>
    </row>
    <row r="107" spans="2:13" ht="15" x14ac:dyDescent="0.25">
      <c r="B107" s="85" t="s">
        <v>311</v>
      </c>
      <c r="C107" s="86"/>
      <c r="D107" s="86"/>
      <c r="E107" s="86"/>
      <c r="F107" s="86"/>
      <c r="G107" s="86"/>
      <c r="H107" s="86"/>
      <c r="I107" s="86"/>
      <c r="J107" s="86"/>
      <c r="K107" s="86"/>
      <c r="L107" s="86"/>
      <c r="M107" s="86"/>
    </row>
    <row r="108" spans="2:13" ht="15" x14ac:dyDescent="0.25">
      <c r="B108" s="77"/>
      <c r="C108" s="77"/>
      <c r="D108" s="77"/>
      <c r="E108" s="77"/>
      <c r="F108" s="77"/>
      <c r="G108" s="77"/>
      <c r="H108" s="77"/>
      <c r="I108" s="77"/>
      <c r="J108" s="77"/>
      <c r="K108" s="77"/>
      <c r="L108" s="77"/>
      <c r="M108" s="77"/>
    </row>
    <row r="109" spans="2:13" ht="15" x14ac:dyDescent="0.25">
      <c r="B109" s="77"/>
      <c r="C109" s="77" t="s">
        <v>356</v>
      </c>
      <c r="D109" s="77"/>
      <c r="E109" s="77"/>
      <c r="F109" s="77"/>
      <c r="G109" s="77"/>
      <c r="H109" s="77"/>
      <c r="I109" s="77"/>
      <c r="J109" s="77"/>
      <c r="K109" s="77"/>
      <c r="L109" s="77"/>
      <c r="M109" s="77"/>
    </row>
    <row r="110" spans="2:13" ht="15" x14ac:dyDescent="0.25">
      <c r="B110" s="77"/>
      <c r="C110" s="77" t="s">
        <v>357</v>
      </c>
      <c r="D110" s="77"/>
      <c r="E110" s="77"/>
      <c r="F110" s="77"/>
      <c r="G110" s="77"/>
      <c r="H110" s="77"/>
      <c r="I110" s="77"/>
      <c r="J110" s="77"/>
      <c r="K110" s="77"/>
      <c r="L110" s="77"/>
      <c r="M110" s="77"/>
    </row>
  </sheetData>
  <customSheetViews>
    <customSheetView guid="{216D8876-19FF-44F4-8FAC-ACDDAA215E34}" hiddenRows="1">
      <pane ySplit="7" topLeftCell="A12" activePane="bottomLeft" state="frozen"/>
      <selection pane="bottomLeft" activeCell="C25" sqref="C25"/>
      <pageMargins left="0.7" right="0.7" top="0.78740157499999996" bottom="0.78740157499999996" header="0.3" footer="0.3"/>
      <pageSetup paperSize="9" orientation="portrait" r:id="rId1"/>
    </customSheetView>
    <customSheetView guid="{9890AA73-B2EA-4F98-9A3C-97D1460B2A7D}" hiddenRows="1">
      <pane ySplit="7" topLeftCell="A12" activePane="bottomLeft" state="frozen"/>
      <selection pane="bottomLeft" activeCell="C25" sqref="C25"/>
      <pageMargins left="0.7" right="0.7" top="0.78740157499999996" bottom="0.78740157499999996" header="0.3" footer="0.3"/>
      <pageSetup paperSize="9" orientation="portrait" r:id="rId2"/>
    </customSheetView>
  </customSheetViews>
  <mergeCells count="2">
    <mergeCell ref="B2:I6"/>
    <mergeCell ref="B13:N17"/>
  </mergeCells>
  <pageMargins left="0.7" right="0.7" top="0.78740157499999996" bottom="0.78740157499999996"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2" tint="0.39997558519241921"/>
    <pageSetUpPr fitToPage="1"/>
  </sheetPr>
  <dimension ref="B2:V176"/>
  <sheetViews>
    <sheetView zoomScaleNormal="100" zoomScalePageLayoutView="90" workbookViewId="0">
      <pane ySplit="7" topLeftCell="A68" activePane="bottomLeft" state="frozen"/>
      <selection pane="bottomLeft" activeCell="E81" sqref="E81"/>
    </sheetView>
  </sheetViews>
  <sheetFormatPr baseColWidth="10" defaultColWidth="11.42578125" defaultRowHeight="13.5" x14ac:dyDescent="0.2"/>
  <cols>
    <col min="1" max="1" width="0.85546875" style="90" customWidth="1"/>
    <col min="2" max="2" width="1.28515625" style="90" customWidth="1"/>
    <col min="3" max="3" width="2.7109375" style="90" customWidth="1"/>
    <col min="4" max="4" width="10.42578125" style="90" customWidth="1"/>
    <col min="5" max="5" width="19.42578125" style="90" customWidth="1"/>
    <col min="6" max="6" width="1.28515625" style="90" customWidth="1"/>
    <col min="7" max="7" width="16.42578125" style="90" customWidth="1"/>
    <col min="8" max="8" width="12" style="92" customWidth="1"/>
    <col min="9" max="9" width="16.42578125" style="90" customWidth="1"/>
    <col min="10" max="10" width="27.42578125" style="89" customWidth="1"/>
    <col min="11" max="11" width="15.140625" style="90" customWidth="1"/>
    <col min="12" max="12" width="3.28515625" style="90" customWidth="1"/>
    <col min="13" max="13" width="14" style="90" customWidth="1"/>
    <col min="14" max="14" width="28.42578125" style="90" customWidth="1"/>
    <col min="15" max="16384" width="11.42578125" style="90"/>
  </cols>
  <sheetData>
    <row r="2" spans="2:22" ht="13.5" customHeight="1" x14ac:dyDescent="0.2">
      <c r="B2" s="88"/>
      <c r="C2" s="584" t="s">
        <v>306</v>
      </c>
      <c r="D2" s="584"/>
      <c r="E2" s="584"/>
      <c r="F2" s="584"/>
      <c r="G2" s="584"/>
      <c r="H2" s="584"/>
      <c r="I2" s="584"/>
      <c r="U2" s="91"/>
      <c r="V2" s="91"/>
    </row>
    <row r="3" spans="2:22" ht="13.5" customHeight="1" x14ac:dyDescent="0.2">
      <c r="B3" s="88"/>
      <c r="C3" s="584"/>
      <c r="D3" s="584"/>
      <c r="E3" s="584"/>
      <c r="F3" s="584"/>
      <c r="G3" s="584"/>
      <c r="H3" s="584"/>
      <c r="I3" s="584"/>
      <c r="U3" s="91"/>
      <c r="V3" s="91"/>
    </row>
    <row r="4" spans="2:22" ht="13.5" customHeight="1" x14ac:dyDescent="0.2">
      <c r="B4" s="88"/>
      <c r="C4" s="584"/>
      <c r="D4" s="584"/>
      <c r="E4" s="584"/>
      <c r="F4" s="584"/>
      <c r="G4" s="584"/>
      <c r="H4" s="584"/>
      <c r="I4" s="584"/>
      <c r="U4" s="91"/>
      <c r="V4" s="91"/>
    </row>
    <row r="5" spans="2:22" ht="13.5" customHeight="1" x14ac:dyDescent="0.2">
      <c r="B5" s="88"/>
      <c r="C5" s="584"/>
      <c r="D5" s="584"/>
      <c r="E5" s="584"/>
      <c r="F5" s="584"/>
      <c r="G5" s="584"/>
      <c r="H5" s="584"/>
      <c r="I5" s="584"/>
      <c r="U5" s="91"/>
      <c r="V5" s="91"/>
    </row>
    <row r="6" spans="2:22" ht="13.5" customHeight="1" x14ac:dyDescent="0.2">
      <c r="B6" s="88"/>
      <c r="C6" s="584"/>
      <c r="D6" s="584"/>
      <c r="E6" s="584"/>
      <c r="F6" s="584"/>
      <c r="G6" s="584"/>
      <c r="H6" s="584"/>
      <c r="I6" s="584"/>
    </row>
    <row r="8" spans="2:22" ht="13.5" customHeight="1" x14ac:dyDescent="0.2"/>
    <row r="9" spans="2:22" s="97" customFormat="1" ht="18.75" x14ac:dyDescent="0.2">
      <c r="B9" s="93"/>
      <c r="C9" s="94" t="s">
        <v>382</v>
      </c>
      <c r="D9" s="95"/>
      <c r="E9" s="93"/>
      <c r="F9" s="93"/>
      <c r="G9" s="93"/>
      <c r="H9" s="93"/>
      <c r="I9" s="93"/>
      <c r="J9" s="96"/>
      <c r="K9" s="93"/>
    </row>
    <row r="10" spans="2:22" x14ac:dyDescent="0.2">
      <c r="C10" s="98"/>
      <c r="D10" s="98"/>
      <c r="E10" s="98"/>
      <c r="F10" s="98"/>
      <c r="G10" s="98"/>
      <c r="H10" s="99"/>
      <c r="I10" s="98"/>
      <c r="J10" s="100"/>
      <c r="K10" s="101"/>
      <c r="L10" s="101"/>
      <c r="M10" s="101"/>
      <c r="N10" s="101"/>
      <c r="O10" s="101"/>
      <c r="P10" s="101"/>
    </row>
    <row r="11" spans="2:22" x14ac:dyDescent="0.2">
      <c r="C11" s="101" t="s">
        <v>358</v>
      </c>
      <c r="D11" s="101"/>
      <c r="E11" s="101"/>
      <c r="F11" s="101"/>
      <c r="G11" s="101"/>
      <c r="H11" s="102"/>
      <c r="I11" s="101"/>
      <c r="J11" s="103"/>
      <c r="K11" s="101"/>
      <c r="L11" s="101"/>
      <c r="M11" s="101"/>
      <c r="N11" s="101"/>
      <c r="O11" s="101"/>
      <c r="P11" s="101"/>
    </row>
    <row r="12" spans="2:22" x14ac:dyDescent="0.2">
      <c r="C12" s="101" t="s">
        <v>383</v>
      </c>
      <c r="D12" s="101"/>
      <c r="E12" s="101"/>
      <c r="F12" s="101"/>
      <c r="G12" s="101"/>
      <c r="H12" s="102"/>
      <c r="I12" s="101"/>
      <c r="J12" s="103"/>
      <c r="K12" s="101"/>
      <c r="L12" s="101"/>
      <c r="M12" s="101"/>
      <c r="N12" s="101"/>
      <c r="O12" s="101"/>
      <c r="P12" s="101"/>
    </row>
    <row r="13" spans="2:22" x14ac:dyDescent="0.2">
      <c r="C13" s="101"/>
      <c r="D13" s="101"/>
      <c r="E13" s="101"/>
      <c r="F13" s="101"/>
      <c r="G13" s="101"/>
      <c r="H13" s="102"/>
      <c r="I13" s="101"/>
      <c r="J13" s="103"/>
      <c r="K13" s="101"/>
      <c r="L13" s="101"/>
      <c r="M13" s="101"/>
      <c r="N13" s="101"/>
      <c r="O13" s="101"/>
      <c r="P13" s="101"/>
    </row>
    <row r="14" spans="2:22" x14ac:dyDescent="0.2">
      <c r="C14" s="101"/>
      <c r="D14" s="101"/>
      <c r="E14" s="101"/>
      <c r="F14" s="101"/>
      <c r="G14" s="101"/>
      <c r="H14" s="102"/>
      <c r="I14" s="101"/>
      <c r="J14" s="103"/>
      <c r="K14" s="101"/>
      <c r="L14" s="101"/>
      <c r="M14" s="101"/>
      <c r="N14" s="101"/>
      <c r="O14" s="101"/>
      <c r="P14" s="101"/>
    </row>
    <row r="15" spans="2:22" ht="28.5" customHeight="1" x14ac:dyDescent="0.2">
      <c r="C15" s="104" t="s">
        <v>267</v>
      </c>
      <c r="D15" s="105"/>
      <c r="E15" s="105"/>
      <c r="F15" s="105"/>
      <c r="G15" s="106" t="s">
        <v>268</v>
      </c>
      <c r="H15" s="107" t="s">
        <v>269</v>
      </c>
      <c r="I15" s="106" t="s">
        <v>140</v>
      </c>
      <c r="J15" s="106" t="s">
        <v>270</v>
      </c>
      <c r="K15" s="91"/>
      <c r="L15" s="101"/>
      <c r="M15" s="101"/>
      <c r="N15" s="101"/>
      <c r="O15" s="101"/>
      <c r="P15" s="101"/>
    </row>
    <row r="16" spans="2:22" ht="3.75" customHeight="1" x14ac:dyDescent="0.2">
      <c r="C16" s="108"/>
      <c r="D16" s="108"/>
      <c r="E16" s="108"/>
      <c r="F16" s="108"/>
      <c r="G16" s="109"/>
      <c r="H16" s="110"/>
      <c r="I16" s="109"/>
      <c r="J16" s="111"/>
      <c r="K16" s="112"/>
      <c r="L16" s="101"/>
      <c r="M16" s="101"/>
      <c r="N16" s="101"/>
      <c r="O16" s="101"/>
      <c r="P16" s="101"/>
    </row>
    <row r="17" spans="3:20" x14ac:dyDescent="0.2">
      <c r="C17" s="113" t="s">
        <v>99</v>
      </c>
      <c r="D17" s="114"/>
      <c r="E17" s="114"/>
      <c r="F17" s="114"/>
      <c r="G17" s="115"/>
      <c r="H17" s="116"/>
      <c r="I17" s="115"/>
      <c r="J17" s="117"/>
      <c r="K17" s="118"/>
      <c r="L17" s="101"/>
      <c r="M17" s="101"/>
      <c r="N17" s="101"/>
      <c r="O17" s="101"/>
      <c r="P17" s="101"/>
    </row>
    <row r="18" spans="3:20" ht="3.75" customHeight="1" x14ac:dyDescent="0.2">
      <c r="C18" s="108"/>
      <c r="D18" s="108"/>
      <c r="E18" s="108"/>
      <c r="F18" s="108"/>
      <c r="G18" s="109"/>
      <c r="H18" s="110"/>
      <c r="I18" s="109"/>
      <c r="J18" s="111"/>
      <c r="K18" s="118"/>
      <c r="L18" s="101"/>
      <c r="M18" s="101"/>
      <c r="N18" s="101"/>
      <c r="O18" s="101"/>
      <c r="P18" s="101"/>
    </row>
    <row r="19" spans="3:20" x14ac:dyDescent="0.2">
      <c r="C19" s="108" t="s">
        <v>49</v>
      </c>
      <c r="D19" s="118"/>
      <c r="E19" s="118"/>
      <c r="F19" s="118"/>
      <c r="G19" s="119"/>
      <c r="H19" s="120"/>
      <c r="I19" s="119"/>
      <c r="J19" s="121"/>
      <c r="K19" s="118"/>
      <c r="L19" s="118"/>
      <c r="M19" s="118"/>
      <c r="N19" s="101"/>
      <c r="O19" s="101"/>
      <c r="P19" s="118"/>
      <c r="Q19" s="118"/>
      <c r="R19" s="91"/>
      <c r="S19" s="91"/>
      <c r="T19" s="91"/>
    </row>
    <row r="20" spans="3:20" x14ac:dyDescent="0.2">
      <c r="C20" s="118"/>
      <c r="D20" s="118" t="s">
        <v>122</v>
      </c>
      <c r="E20" s="118"/>
      <c r="F20" s="118"/>
      <c r="G20" s="531">
        <v>0</v>
      </c>
      <c r="H20" s="532">
        <v>0.19</v>
      </c>
      <c r="I20" s="119">
        <f>G20*H20</f>
        <v>0</v>
      </c>
      <c r="J20" s="41"/>
      <c r="K20" s="23"/>
      <c r="L20" s="118"/>
      <c r="M20" s="118"/>
      <c r="N20" s="118"/>
      <c r="O20" s="101"/>
      <c r="P20" s="118"/>
      <c r="Q20" s="118"/>
      <c r="R20" s="91"/>
      <c r="S20" s="91"/>
      <c r="T20" s="91"/>
    </row>
    <row r="21" spans="3:20" x14ac:dyDescent="0.2">
      <c r="C21" s="118"/>
      <c r="D21" s="123" t="s">
        <v>50</v>
      </c>
      <c r="E21" s="123"/>
      <c r="F21" s="123"/>
      <c r="G21" s="533">
        <v>0</v>
      </c>
      <c r="H21" s="534">
        <v>0</v>
      </c>
      <c r="I21" s="124">
        <f t="shared" ref="I21:I28" si="0">G21*H21</f>
        <v>0</v>
      </c>
      <c r="J21" s="42"/>
      <c r="K21" s="23"/>
      <c r="L21" s="23"/>
      <c r="M21" s="118"/>
      <c r="N21" s="118"/>
      <c r="O21" s="101"/>
      <c r="P21" s="118"/>
      <c r="Q21" s="118"/>
      <c r="R21" s="91"/>
      <c r="S21" s="91"/>
      <c r="T21" s="91"/>
    </row>
    <row r="22" spans="3:20" x14ac:dyDescent="0.2">
      <c r="C22" s="118"/>
      <c r="D22" s="118" t="s">
        <v>51</v>
      </c>
      <c r="E22" s="118"/>
      <c r="F22" s="118"/>
      <c r="G22" s="531">
        <v>0</v>
      </c>
      <c r="H22" s="532">
        <v>0</v>
      </c>
      <c r="I22" s="119">
        <f t="shared" si="0"/>
        <v>0</v>
      </c>
      <c r="J22" s="41"/>
      <c r="K22" s="23"/>
      <c r="L22" s="23"/>
      <c r="M22" s="118"/>
      <c r="N22" s="118"/>
      <c r="O22" s="101"/>
      <c r="P22" s="118"/>
      <c r="Q22" s="118"/>
      <c r="R22" s="91"/>
      <c r="S22" s="91"/>
      <c r="T22" s="91"/>
    </row>
    <row r="23" spans="3:20" x14ac:dyDescent="0.2">
      <c r="C23" s="118"/>
      <c r="D23" s="123" t="s">
        <v>279</v>
      </c>
      <c r="E23" s="123"/>
      <c r="F23" s="123"/>
      <c r="G23" s="533">
        <v>0</v>
      </c>
      <c r="H23" s="534">
        <v>0</v>
      </c>
      <c r="I23" s="124">
        <f t="shared" si="0"/>
        <v>0</v>
      </c>
      <c r="J23" s="42"/>
      <c r="K23" s="23"/>
      <c r="L23" s="23"/>
      <c r="M23" s="118"/>
      <c r="N23" s="118"/>
      <c r="O23" s="101"/>
      <c r="P23" s="118"/>
      <c r="Q23" s="118"/>
      <c r="R23" s="91"/>
      <c r="S23" s="91"/>
      <c r="T23" s="91"/>
    </row>
    <row r="24" spans="3:20" x14ac:dyDescent="0.2">
      <c r="C24" s="118"/>
      <c r="D24" s="123" t="s">
        <v>123</v>
      </c>
      <c r="E24" s="123"/>
      <c r="F24" s="123"/>
      <c r="G24" s="533">
        <v>0</v>
      </c>
      <c r="H24" s="534">
        <v>0.19</v>
      </c>
      <c r="I24" s="124">
        <f t="shared" si="0"/>
        <v>0</v>
      </c>
      <c r="J24" s="42"/>
      <c r="K24" s="23"/>
      <c r="L24" s="23"/>
      <c r="M24" s="118"/>
      <c r="N24" s="118"/>
      <c r="O24" s="101"/>
      <c r="P24" s="118"/>
      <c r="Q24" s="118"/>
      <c r="R24" s="91"/>
      <c r="S24" s="91"/>
      <c r="T24" s="91"/>
    </row>
    <row r="25" spans="3:20" x14ac:dyDescent="0.2">
      <c r="C25" s="108" t="s">
        <v>124</v>
      </c>
      <c r="D25" s="118"/>
      <c r="E25" s="118"/>
      <c r="F25" s="118"/>
      <c r="G25" s="119"/>
      <c r="H25" s="122"/>
      <c r="I25" s="119"/>
      <c r="J25" s="121"/>
      <c r="K25" s="23"/>
      <c r="L25" s="23"/>
      <c r="M25" s="118"/>
      <c r="N25" s="118"/>
      <c r="O25" s="101"/>
      <c r="P25" s="118"/>
      <c r="Q25" s="118"/>
      <c r="R25" s="91"/>
      <c r="S25" s="91"/>
      <c r="T25" s="91"/>
    </row>
    <row r="26" spans="3:20" x14ac:dyDescent="0.2">
      <c r="C26" s="118"/>
      <c r="D26" s="118" t="s">
        <v>125</v>
      </c>
      <c r="E26" s="118"/>
      <c r="F26" s="118"/>
      <c r="G26" s="531">
        <v>0</v>
      </c>
      <c r="H26" s="532">
        <v>0.19</v>
      </c>
      <c r="I26" s="119">
        <f t="shared" si="0"/>
        <v>0</v>
      </c>
      <c r="J26" s="41"/>
      <c r="K26" s="23"/>
      <c r="L26" s="23"/>
      <c r="M26" s="118"/>
      <c r="N26" s="118"/>
      <c r="O26" s="101"/>
      <c r="P26" s="118"/>
      <c r="Q26" s="118"/>
      <c r="R26" s="91"/>
      <c r="S26" s="91"/>
      <c r="T26" s="91"/>
    </row>
    <row r="27" spans="3:20" x14ac:dyDescent="0.2">
      <c r="C27" s="118"/>
      <c r="D27" s="125" t="s">
        <v>71</v>
      </c>
      <c r="E27" s="125"/>
      <c r="F27" s="125"/>
      <c r="G27" s="535">
        <v>0</v>
      </c>
      <c r="H27" s="536">
        <v>0.19</v>
      </c>
      <c r="I27" s="126">
        <f t="shared" si="0"/>
        <v>0</v>
      </c>
      <c r="J27" s="43"/>
      <c r="K27" s="23"/>
      <c r="L27" s="23"/>
      <c r="M27" s="118"/>
      <c r="N27" s="118"/>
      <c r="O27" s="101"/>
      <c r="P27" s="118"/>
      <c r="Q27" s="118"/>
      <c r="R27" s="91"/>
      <c r="S27" s="91"/>
      <c r="T27" s="91"/>
    </row>
    <row r="28" spans="3:20" x14ac:dyDescent="0.2">
      <c r="C28" s="108"/>
      <c r="D28" s="125" t="s">
        <v>123</v>
      </c>
      <c r="E28" s="127"/>
      <c r="F28" s="127"/>
      <c r="G28" s="535">
        <v>0</v>
      </c>
      <c r="H28" s="536">
        <v>0.19</v>
      </c>
      <c r="I28" s="126">
        <f t="shared" si="0"/>
        <v>0</v>
      </c>
      <c r="J28" s="44"/>
      <c r="K28" s="23"/>
      <c r="L28" s="23"/>
      <c r="M28" s="118"/>
      <c r="N28" s="118"/>
      <c r="O28" s="98"/>
      <c r="P28" s="101"/>
      <c r="Q28" s="101"/>
    </row>
    <row r="29" spans="3:20" x14ac:dyDescent="0.2">
      <c r="C29" s="108" t="s">
        <v>129</v>
      </c>
      <c r="D29" s="118"/>
      <c r="E29" s="118"/>
      <c r="F29" s="118"/>
      <c r="G29" s="119"/>
      <c r="H29" s="122"/>
      <c r="I29" s="119"/>
      <c r="J29" s="121"/>
      <c r="K29" s="23"/>
      <c r="L29" s="23"/>
      <c r="M29" s="118"/>
      <c r="N29" s="118"/>
      <c r="O29" s="101"/>
      <c r="P29" s="101"/>
      <c r="Q29" s="101"/>
    </row>
    <row r="30" spans="3:20" x14ac:dyDescent="0.2">
      <c r="C30" s="118"/>
      <c r="D30" s="118" t="s">
        <v>66</v>
      </c>
      <c r="E30" s="118"/>
      <c r="F30" s="118"/>
      <c r="G30" s="531">
        <v>0</v>
      </c>
      <c r="H30" s="532">
        <v>0.19</v>
      </c>
      <c r="I30" s="119">
        <f>G30*H30</f>
        <v>0</v>
      </c>
      <c r="J30" s="41"/>
      <c r="K30" s="23"/>
      <c r="L30" s="23"/>
      <c r="M30" s="118"/>
      <c r="N30" s="118"/>
      <c r="O30" s="101"/>
      <c r="P30" s="101"/>
      <c r="Q30" s="101"/>
    </row>
    <row r="31" spans="3:20" x14ac:dyDescent="0.2">
      <c r="C31" s="118"/>
      <c r="D31" s="128" t="s">
        <v>67</v>
      </c>
      <c r="E31" s="128"/>
      <c r="F31" s="128"/>
      <c r="G31" s="537">
        <v>0</v>
      </c>
      <c r="H31" s="538">
        <v>0.19</v>
      </c>
      <c r="I31" s="129">
        <f>G31*H31</f>
        <v>0</v>
      </c>
      <c r="J31" s="45"/>
      <c r="K31" s="23"/>
      <c r="L31" s="23"/>
      <c r="M31" s="118"/>
      <c r="N31" s="118"/>
      <c r="O31" s="101"/>
      <c r="P31" s="101"/>
      <c r="Q31" s="101"/>
    </row>
    <row r="32" spans="3:20" x14ac:dyDescent="0.2">
      <c r="C32" s="118"/>
      <c r="D32" s="128" t="s">
        <v>123</v>
      </c>
      <c r="E32" s="128"/>
      <c r="F32" s="128"/>
      <c r="G32" s="537">
        <v>0</v>
      </c>
      <c r="H32" s="538">
        <v>0.19</v>
      </c>
      <c r="I32" s="129">
        <f>G32*H32</f>
        <v>0</v>
      </c>
      <c r="J32" s="45"/>
      <c r="K32" s="23"/>
      <c r="L32" s="23"/>
      <c r="M32" s="118"/>
      <c r="N32" s="118"/>
      <c r="O32" s="101"/>
      <c r="P32" s="101"/>
      <c r="Q32" s="101"/>
    </row>
    <row r="33" spans="3:17" x14ac:dyDescent="0.2">
      <c r="C33" s="98"/>
      <c r="D33" s="101"/>
      <c r="E33" s="98"/>
      <c r="F33" s="98"/>
      <c r="G33" s="119"/>
      <c r="H33" s="122"/>
      <c r="I33" s="119"/>
      <c r="J33" s="100"/>
      <c r="K33" s="23"/>
      <c r="L33" s="23"/>
      <c r="M33" s="118"/>
      <c r="N33" s="118"/>
      <c r="O33" s="98"/>
      <c r="P33" s="101"/>
      <c r="Q33" s="101"/>
    </row>
    <row r="34" spans="3:17" x14ac:dyDescent="0.2">
      <c r="C34" s="113" t="s">
        <v>141</v>
      </c>
      <c r="D34" s="114"/>
      <c r="E34" s="114"/>
      <c r="F34" s="114"/>
      <c r="G34" s="130"/>
      <c r="H34" s="131"/>
      <c r="I34" s="130"/>
      <c r="J34" s="117"/>
      <c r="K34" s="23"/>
      <c r="L34" s="23"/>
      <c r="M34" s="118"/>
      <c r="N34" s="118"/>
      <c r="O34" s="98"/>
      <c r="P34" s="101"/>
      <c r="Q34" s="101"/>
    </row>
    <row r="35" spans="3:17" ht="3" customHeight="1" x14ac:dyDescent="0.2">
      <c r="C35" s="108"/>
      <c r="D35" s="118"/>
      <c r="E35" s="108"/>
      <c r="F35" s="108"/>
      <c r="G35" s="119"/>
      <c r="H35" s="122"/>
      <c r="I35" s="119"/>
      <c r="J35" s="111"/>
      <c r="K35" s="23"/>
      <c r="L35" s="23"/>
      <c r="M35" s="118"/>
      <c r="N35" s="118"/>
      <c r="O35" s="98"/>
      <c r="P35" s="101"/>
      <c r="Q35" s="101"/>
    </row>
    <row r="36" spans="3:17" x14ac:dyDescent="0.2">
      <c r="C36" s="108" t="s">
        <v>126</v>
      </c>
      <c r="D36" s="118"/>
      <c r="E36" s="118"/>
      <c r="F36" s="132"/>
      <c r="G36" s="119"/>
      <c r="H36" s="122"/>
      <c r="I36" s="119"/>
      <c r="J36" s="133"/>
      <c r="K36" s="23"/>
      <c r="L36" s="23"/>
      <c r="M36" s="134"/>
      <c r="N36" s="118"/>
      <c r="O36" s="101"/>
      <c r="P36" s="101"/>
      <c r="Q36" s="101"/>
    </row>
    <row r="37" spans="3:17" x14ac:dyDescent="0.2">
      <c r="C37" s="118"/>
      <c r="D37" s="118" t="s">
        <v>365</v>
      </c>
      <c r="E37" s="118"/>
      <c r="F37" s="118"/>
      <c r="G37" s="531">
        <v>0</v>
      </c>
      <c r="H37" s="532">
        <v>0</v>
      </c>
      <c r="I37" s="119">
        <f t="shared" ref="I37:I66" si="1">G37*H37</f>
        <v>0</v>
      </c>
      <c r="J37" s="41"/>
      <c r="K37" s="23"/>
      <c r="L37" s="23"/>
      <c r="M37" s="118"/>
      <c r="N37" s="118"/>
      <c r="O37" s="101"/>
      <c r="P37" s="101"/>
      <c r="Q37" s="101"/>
    </row>
    <row r="38" spans="3:17" x14ac:dyDescent="0.2">
      <c r="C38" s="118"/>
      <c r="D38" s="128" t="s">
        <v>127</v>
      </c>
      <c r="E38" s="128"/>
      <c r="F38" s="128"/>
      <c r="G38" s="537">
        <v>0</v>
      </c>
      <c r="H38" s="538">
        <v>0.19</v>
      </c>
      <c r="I38" s="129">
        <f t="shared" si="1"/>
        <v>0</v>
      </c>
      <c r="J38" s="45"/>
      <c r="K38" s="23"/>
      <c r="L38" s="23"/>
      <c r="M38" s="118"/>
      <c r="N38" s="118"/>
      <c r="O38" s="101"/>
      <c r="P38" s="101"/>
      <c r="Q38" s="101"/>
    </row>
    <row r="39" spans="3:17" x14ac:dyDescent="0.2">
      <c r="C39" s="118"/>
      <c r="D39" s="118" t="s">
        <v>27</v>
      </c>
      <c r="E39" s="118"/>
      <c r="F39" s="118"/>
      <c r="G39" s="531">
        <v>0</v>
      </c>
      <c r="H39" s="532">
        <v>0.19</v>
      </c>
      <c r="I39" s="119">
        <f t="shared" si="1"/>
        <v>0</v>
      </c>
      <c r="J39" s="41"/>
      <c r="K39" s="23"/>
      <c r="L39" s="23"/>
      <c r="M39" s="118"/>
      <c r="N39" s="118"/>
      <c r="O39" s="101"/>
      <c r="P39" s="101"/>
      <c r="Q39" s="101"/>
    </row>
    <row r="40" spans="3:17" x14ac:dyDescent="0.2">
      <c r="C40" s="118"/>
      <c r="D40" s="128" t="s">
        <v>64</v>
      </c>
      <c r="E40" s="128"/>
      <c r="F40" s="128"/>
      <c r="G40" s="537">
        <v>0</v>
      </c>
      <c r="H40" s="538">
        <v>0.19</v>
      </c>
      <c r="I40" s="129">
        <f t="shared" si="1"/>
        <v>0</v>
      </c>
      <c r="J40" s="45"/>
      <c r="K40" s="23"/>
      <c r="L40" s="23"/>
      <c r="M40" s="118"/>
      <c r="N40" s="118"/>
      <c r="O40" s="101"/>
      <c r="P40" s="101"/>
      <c r="Q40" s="101"/>
    </row>
    <row r="41" spans="3:17" ht="3" customHeight="1" x14ac:dyDescent="0.2">
      <c r="C41" s="118"/>
      <c r="D41" s="118"/>
      <c r="E41" s="118"/>
      <c r="F41" s="118"/>
      <c r="G41" s="119"/>
      <c r="H41" s="122"/>
      <c r="I41" s="119"/>
      <c r="J41" s="121"/>
      <c r="K41" s="23"/>
      <c r="L41" s="23"/>
      <c r="M41" s="118"/>
      <c r="N41" s="118"/>
      <c r="O41" s="101"/>
      <c r="P41" s="101"/>
      <c r="Q41" s="101"/>
    </row>
    <row r="42" spans="3:17" ht="27" customHeight="1" x14ac:dyDescent="0.2">
      <c r="C42" s="587" t="s">
        <v>280</v>
      </c>
      <c r="D42" s="588"/>
      <c r="E42" s="588"/>
      <c r="F42" s="588"/>
      <c r="G42" s="588"/>
      <c r="H42" s="122"/>
      <c r="I42" s="119"/>
      <c r="J42" s="121"/>
      <c r="K42" s="23"/>
      <c r="L42" s="23"/>
      <c r="M42" s="118"/>
      <c r="N42" s="118"/>
      <c r="O42" s="101"/>
      <c r="P42" s="101"/>
      <c r="Q42" s="101"/>
    </row>
    <row r="43" spans="3:17" x14ac:dyDescent="0.2">
      <c r="C43" s="118"/>
      <c r="D43" s="118" t="s">
        <v>175</v>
      </c>
      <c r="E43" s="118"/>
      <c r="F43" s="118"/>
      <c r="G43" s="531">
        <v>0</v>
      </c>
      <c r="H43" s="532">
        <v>0.19</v>
      </c>
      <c r="I43" s="119">
        <f t="shared" si="1"/>
        <v>0</v>
      </c>
      <c r="J43" s="41"/>
      <c r="K43" s="23"/>
      <c r="L43" s="23"/>
      <c r="M43" s="118"/>
      <c r="N43" s="118"/>
      <c r="O43" s="101"/>
      <c r="P43" s="101"/>
      <c r="Q43" s="101"/>
    </row>
    <row r="44" spans="3:17" x14ac:dyDescent="0.2">
      <c r="C44" s="135"/>
      <c r="D44" s="128" t="s">
        <v>174</v>
      </c>
      <c r="E44" s="128"/>
      <c r="F44" s="136"/>
      <c r="G44" s="537">
        <v>0</v>
      </c>
      <c r="H44" s="538">
        <v>0.19</v>
      </c>
      <c r="I44" s="129">
        <f t="shared" si="1"/>
        <v>0</v>
      </c>
      <c r="J44" s="46"/>
      <c r="K44" s="23"/>
      <c r="L44" s="23"/>
      <c r="M44" s="118"/>
      <c r="N44" s="118"/>
      <c r="O44" s="101"/>
      <c r="P44" s="101"/>
      <c r="Q44" s="101"/>
    </row>
    <row r="45" spans="3:17" ht="6.75" customHeight="1" x14ac:dyDescent="0.2">
      <c r="C45" s="135"/>
      <c r="D45" s="137"/>
      <c r="E45" s="137"/>
      <c r="F45" s="138"/>
      <c r="G45" s="139"/>
      <c r="H45" s="140"/>
      <c r="I45" s="139"/>
      <c r="J45" s="141"/>
      <c r="K45" s="23"/>
      <c r="L45" s="23"/>
      <c r="M45" s="118"/>
      <c r="N45" s="118"/>
      <c r="O45" s="101"/>
      <c r="P45" s="101"/>
      <c r="Q45" s="101"/>
    </row>
    <row r="46" spans="3:17" s="101" customFormat="1" x14ac:dyDescent="0.2">
      <c r="C46" s="108" t="s">
        <v>52</v>
      </c>
      <c r="D46" s="118"/>
      <c r="E46" s="118"/>
      <c r="F46" s="118"/>
      <c r="G46" s="119"/>
      <c r="H46" s="122"/>
      <c r="I46" s="119"/>
      <c r="J46" s="121"/>
      <c r="K46" s="87"/>
      <c r="L46" s="87"/>
      <c r="M46" s="118"/>
      <c r="N46" s="118"/>
    </row>
    <row r="47" spans="3:17" x14ac:dyDescent="0.2">
      <c r="C47" s="118"/>
      <c r="D47" s="142" t="s">
        <v>53</v>
      </c>
      <c r="E47" s="142"/>
      <c r="F47" s="142"/>
      <c r="G47" s="539">
        <v>0</v>
      </c>
      <c r="H47" s="540">
        <v>0.19</v>
      </c>
      <c r="I47" s="143">
        <f t="shared" si="1"/>
        <v>0</v>
      </c>
      <c r="J47" s="47"/>
      <c r="K47" s="23"/>
      <c r="L47" s="23"/>
      <c r="M47" s="118"/>
      <c r="N47" s="118"/>
      <c r="O47" s="101"/>
      <c r="P47" s="101"/>
      <c r="Q47" s="101"/>
    </row>
    <row r="48" spans="3:17" x14ac:dyDescent="0.2">
      <c r="C48" s="118"/>
      <c r="D48" s="128" t="s">
        <v>54</v>
      </c>
      <c r="E48" s="128"/>
      <c r="F48" s="128"/>
      <c r="G48" s="537">
        <v>0</v>
      </c>
      <c r="H48" s="538">
        <v>0.19</v>
      </c>
      <c r="I48" s="129">
        <f t="shared" si="1"/>
        <v>0</v>
      </c>
      <c r="J48" s="45"/>
      <c r="K48" s="23"/>
      <c r="L48" s="23"/>
      <c r="M48" s="118"/>
      <c r="N48" s="118"/>
      <c r="O48" s="101"/>
      <c r="P48" s="101"/>
      <c r="Q48" s="101"/>
    </row>
    <row r="49" spans="3:17" x14ac:dyDescent="0.2">
      <c r="C49" s="118"/>
      <c r="D49" s="128" t="s">
        <v>55</v>
      </c>
      <c r="E49" s="128"/>
      <c r="F49" s="128"/>
      <c r="G49" s="537">
        <v>0</v>
      </c>
      <c r="H49" s="538">
        <v>0.19</v>
      </c>
      <c r="I49" s="129">
        <f t="shared" si="1"/>
        <v>0</v>
      </c>
      <c r="J49" s="45"/>
      <c r="K49" s="23"/>
      <c r="L49" s="23"/>
      <c r="M49" s="118"/>
      <c r="N49" s="118"/>
      <c r="O49" s="101"/>
      <c r="P49" s="101"/>
      <c r="Q49" s="101"/>
    </row>
    <row r="50" spans="3:17" x14ac:dyDescent="0.2">
      <c r="C50" s="108"/>
      <c r="D50" s="128" t="s">
        <v>272</v>
      </c>
      <c r="E50" s="144"/>
      <c r="F50" s="144"/>
      <c r="G50" s="537">
        <v>0</v>
      </c>
      <c r="H50" s="538">
        <v>0.19</v>
      </c>
      <c r="I50" s="129">
        <f t="shared" si="1"/>
        <v>0</v>
      </c>
      <c r="J50" s="46"/>
      <c r="K50" s="23"/>
      <c r="L50" s="23"/>
      <c r="M50" s="118"/>
      <c r="N50" s="118"/>
      <c r="O50" s="98"/>
      <c r="P50" s="101"/>
      <c r="Q50" s="101"/>
    </row>
    <row r="51" spans="3:17" ht="3" customHeight="1" x14ac:dyDescent="0.2">
      <c r="C51" s="108"/>
      <c r="D51" s="118"/>
      <c r="E51" s="108"/>
      <c r="F51" s="108"/>
      <c r="G51" s="119"/>
      <c r="H51" s="122"/>
      <c r="I51" s="119"/>
      <c r="J51" s="111"/>
      <c r="K51" s="23"/>
      <c r="L51" s="23"/>
      <c r="M51" s="118"/>
      <c r="N51" s="118"/>
      <c r="O51" s="98"/>
      <c r="P51" s="101"/>
      <c r="Q51" s="101"/>
    </row>
    <row r="52" spans="3:17" x14ac:dyDescent="0.2">
      <c r="C52" s="108" t="s">
        <v>57</v>
      </c>
      <c r="D52" s="118"/>
      <c r="E52" s="118"/>
      <c r="F52" s="118"/>
      <c r="G52" s="119"/>
      <c r="H52" s="122"/>
      <c r="I52" s="119"/>
      <c r="J52" s="121"/>
      <c r="K52" s="23"/>
      <c r="L52" s="23"/>
      <c r="M52" s="118"/>
      <c r="N52" s="118"/>
      <c r="O52" s="101"/>
      <c r="P52" s="101"/>
      <c r="Q52" s="101"/>
    </row>
    <row r="53" spans="3:17" x14ac:dyDescent="0.2">
      <c r="C53" s="145"/>
      <c r="D53" s="142" t="s">
        <v>54</v>
      </c>
      <c r="E53" s="142"/>
      <c r="F53" s="142"/>
      <c r="G53" s="539">
        <v>0</v>
      </c>
      <c r="H53" s="540">
        <v>0.19</v>
      </c>
      <c r="I53" s="143">
        <f t="shared" si="1"/>
        <v>0</v>
      </c>
      <c r="J53" s="47"/>
      <c r="K53" s="23"/>
      <c r="L53" s="23"/>
      <c r="M53" s="108"/>
      <c r="N53" s="118"/>
      <c r="O53" s="98"/>
      <c r="P53" s="101"/>
      <c r="Q53" s="101"/>
    </row>
    <row r="54" spans="3:17" s="101" customFormat="1" x14ac:dyDescent="0.2">
      <c r="C54" s="145"/>
      <c r="D54" s="142" t="s">
        <v>58</v>
      </c>
      <c r="E54" s="142"/>
      <c r="F54" s="142"/>
      <c r="G54" s="539">
        <v>0</v>
      </c>
      <c r="H54" s="540">
        <v>0.19</v>
      </c>
      <c r="I54" s="143">
        <f t="shared" si="1"/>
        <v>0</v>
      </c>
      <c r="J54" s="47"/>
      <c r="K54" s="23"/>
      <c r="L54" s="23"/>
      <c r="M54" s="118"/>
      <c r="N54" s="118"/>
    </row>
    <row r="55" spans="3:17" x14ac:dyDescent="0.2">
      <c r="C55" s="118"/>
      <c r="D55" s="142" t="s">
        <v>59</v>
      </c>
      <c r="E55" s="142"/>
      <c r="F55" s="142"/>
      <c r="G55" s="539">
        <v>0</v>
      </c>
      <c r="H55" s="540">
        <v>0.19</v>
      </c>
      <c r="I55" s="143">
        <f t="shared" si="1"/>
        <v>0</v>
      </c>
      <c r="J55" s="47"/>
      <c r="K55" s="23"/>
      <c r="L55" s="23"/>
      <c r="M55" s="118"/>
      <c r="N55" s="118"/>
      <c r="O55" s="101"/>
      <c r="P55" s="101"/>
      <c r="Q55" s="101"/>
    </row>
    <row r="56" spans="3:17" x14ac:dyDescent="0.2">
      <c r="C56" s="118"/>
      <c r="D56" t="s">
        <v>123</v>
      </c>
      <c r="E56" s="252"/>
      <c r="F56" s="146"/>
      <c r="G56" s="539">
        <v>0</v>
      </c>
      <c r="H56" s="540">
        <v>0.19</v>
      </c>
      <c r="I56" s="143">
        <f t="shared" si="1"/>
        <v>0</v>
      </c>
      <c r="J56" s="48"/>
      <c r="K56" s="23"/>
      <c r="L56" s="23"/>
      <c r="M56" s="134"/>
      <c r="N56" s="118"/>
      <c r="O56" s="101"/>
      <c r="P56" s="101"/>
      <c r="Q56" s="101"/>
    </row>
    <row r="57" spans="3:17" ht="3" customHeight="1" x14ac:dyDescent="0.2">
      <c r="C57" s="118"/>
      <c r="D57" s="147"/>
      <c r="E57" s="147"/>
      <c r="F57" s="132"/>
      <c r="G57" s="119"/>
      <c r="H57" s="122"/>
      <c r="I57" s="119"/>
      <c r="J57" s="133"/>
      <c r="K57" s="23"/>
      <c r="L57" s="23"/>
      <c r="M57" s="134"/>
      <c r="N57" s="118"/>
      <c r="O57" s="101"/>
      <c r="P57" s="101"/>
      <c r="Q57" s="101"/>
    </row>
    <row r="58" spans="3:17" x14ac:dyDescent="0.2">
      <c r="C58" s="108" t="s">
        <v>63</v>
      </c>
      <c r="D58" s="118"/>
      <c r="E58" s="118"/>
      <c r="F58" s="118"/>
      <c r="G58" s="119"/>
      <c r="H58" s="122"/>
      <c r="I58" s="119"/>
      <c r="J58" s="121"/>
      <c r="K58" s="23"/>
      <c r="L58" s="23"/>
      <c r="M58" s="118"/>
      <c r="N58" s="118"/>
      <c r="O58" s="101"/>
      <c r="P58" s="101"/>
      <c r="Q58" s="101"/>
    </row>
    <row r="59" spans="3:17" x14ac:dyDescent="0.2">
      <c r="C59" s="108"/>
      <c r="D59" s="142" t="s">
        <v>128</v>
      </c>
      <c r="E59" s="142"/>
      <c r="F59" s="146"/>
      <c r="G59" s="539">
        <v>0</v>
      </c>
      <c r="H59" s="540">
        <v>0.19</v>
      </c>
      <c r="I59" s="143">
        <f t="shared" si="1"/>
        <v>0</v>
      </c>
      <c r="J59" s="48"/>
      <c r="K59" s="23"/>
      <c r="L59" s="23"/>
      <c r="M59" s="134"/>
      <c r="N59" s="118"/>
      <c r="O59" s="101"/>
      <c r="P59" s="101"/>
      <c r="Q59" s="101"/>
    </row>
    <row r="60" spans="3:17" x14ac:dyDescent="0.2">
      <c r="C60" s="118"/>
      <c r="D60" s="142" t="s">
        <v>155</v>
      </c>
      <c r="E60" s="142" t="s">
        <v>271</v>
      </c>
      <c r="F60" s="146"/>
      <c r="G60" s="539">
        <v>0</v>
      </c>
      <c r="H60" s="540">
        <v>0.19</v>
      </c>
      <c r="I60" s="143">
        <f t="shared" si="1"/>
        <v>0</v>
      </c>
      <c r="J60" s="48"/>
      <c r="K60" s="23"/>
      <c r="L60" s="23"/>
      <c r="M60" s="134"/>
      <c r="N60" s="118"/>
      <c r="O60" s="101"/>
      <c r="P60" s="101"/>
      <c r="Q60" s="101"/>
    </row>
    <row r="61" spans="3:17" x14ac:dyDescent="0.2">
      <c r="C61" s="118"/>
      <c r="D61" s="142" t="s">
        <v>60</v>
      </c>
      <c r="E61" s="142"/>
      <c r="F61" s="146"/>
      <c r="G61" s="539">
        <v>0</v>
      </c>
      <c r="H61" s="540">
        <v>0.19</v>
      </c>
      <c r="I61" s="143">
        <f t="shared" si="1"/>
        <v>0</v>
      </c>
      <c r="J61" s="48"/>
      <c r="K61" s="23"/>
      <c r="L61" s="23"/>
      <c r="M61" s="134"/>
      <c r="N61" s="118"/>
      <c r="O61" s="101"/>
      <c r="P61" s="101"/>
      <c r="Q61" s="101"/>
    </row>
    <row r="62" spans="3:17" x14ac:dyDescent="0.2">
      <c r="C62" s="118"/>
      <c r="D62" s="142" t="s">
        <v>61</v>
      </c>
      <c r="E62" s="142"/>
      <c r="F62" s="146"/>
      <c r="G62" s="539">
        <v>0</v>
      </c>
      <c r="H62" s="540">
        <v>0.19</v>
      </c>
      <c r="I62" s="143">
        <f t="shared" si="1"/>
        <v>0</v>
      </c>
      <c r="J62" s="48"/>
      <c r="K62" s="23"/>
      <c r="L62" s="23"/>
      <c r="M62" s="134"/>
      <c r="N62" s="118"/>
      <c r="O62" s="101"/>
      <c r="P62" s="101"/>
      <c r="Q62" s="101"/>
    </row>
    <row r="63" spans="3:17" x14ac:dyDescent="0.2">
      <c r="C63" s="118"/>
      <c r="D63" s="142" t="s">
        <v>62</v>
      </c>
      <c r="E63" s="142"/>
      <c r="F63" s="146"/>
      <c r="G63" s="539">
        <v>0</v>
      </c>
      <c r="H63" s="540">
        <v>0.19</v>
      </c>
      <c r="I63" s="143">
        <f t="shared" si="1"/>
        <v>0</v>
      </c>
      <c r="J63" s="48"/>
      <c r="K63" s="23"/>
      <c r="L63" s="23"/>
      <c r="M63" s="134"/>
      <c r="N63" s="118"/>
      <c r="O63" s="101"/>
      <c r="P63" s="101"/>
      <c r="Q63" s="101"/>
    </row>
    <row r="64" spans="3:17" x14ac:dyDescent="0.2">
      <c r="C64" s="118"/>
      <c r="D64" s="142" t="s">
        <v>65</v>
      </c>
      <c r="E64" s="142"/>
      <c r="F64" s="142"/>
      <c r="G64" s="539">
        <v>0</v>
      </c>
      <c r="H64" s="540">
        <v>0.19</v>
      </c>
      <c r="I64" s="143">
        <f t="shared" si="1"/>
        <v>0</v>
      </c>
      <c r="J64" s="47"/>
      <c r="K64" s="23"/>
      <c r="L64" s="23"/>
      <c r="M64" s="91"/>
      <c r="N64" s="118"/>
      <c r="O64" s="101"/>
      <c r="P64" s="101"/>
      <c r="Q64" s="101"/>
    </row>
    <row r="65" spans="3:17" x14ac:dyDescent="0.2">
      <c r="C65" s="118"/>
      <c r="D65" s="142" t="s">
        <v>68</v>
      </c>
      <c r="E65" s="142"/>
      <c r="F65" s="142"/>
      <c r="G65" s="539">
        <v>0</v>
      </c>
      <c r="H65" s="540">
        <v>0.19</v>
      </c>
      <c r="I65" s="143">
        <f t="shared" si="1"/>
        <v>0</v>
      </c>
      <c r="J65" s="47"/>
      <c r="K65" s="23"/>
      <c r="L65" s="23"/>
      <c r="M65" s="118"/>
      <c r="N65" s="118"/>
      <c r="O65" s="101"/>
      <c r="P65" s="101"/>
      <c r="Q65" s="101"/>
    </row>
    <row r="66" spans="3:17" x14ac:dyDescent="0.2">
      <c r="C66" s="118"/>
      <c r="D66" s="142" t="s">
        <v>123</v>
      </c>
      <c r="E66" s="142"/>
      <c r="F66" s="146"/>
      <c r="G66" s="539">
        <v>0</v>
      </c>
      <c r="H66" s="540">
        <v>0.19</v>
      </c>
      <c r="I66" s="143">
        <f t="shared" si="1"/>
        <v>0</v>
      </c>
      <c r="J66" s="48"/>
      <c r="K66" s="148"/>
      <c r="L66" s="148"/>
      <c r="M66" s="134"/>
      <c r="N66" s="118"/>
      <c r="O66" s="101"/>
      <c r="P66" s="101"/>
      <c r="Q66" s="101"/>
    </row>
    <row r="67" spans="3:17" x14ac:dyDescent="0.2">
      <c r="C67" s="101"/>
      <c r="D67" s="101"/>
      <c r="E67" s="101"/>
      <c r="F67" s="101"/>
      <c r="G67" s="119"/>
      <c r="H67" s="122"/>
      <c r="I67" s="119"/>
      <c r="J67" s="103"/>
      <c r="K67" s="118"/>
      <c r="L67" s="101"/>
      <c r="M67" s="101"/>
      <c r="N67" s="101"/>
      <c r="O67" s="101"/>
      <c r="P67" s="101"/>
      <c r="Q67" s="101"/>
    </row>
    <row r="68" spans="3:17" x14ac:dyDescent="0.2">
      <c r="C68" s="114" t="s">
        <v>258</v>
      </c>
      <c r="D68" s="149"/>
      <c r="E68" s="149"/>
      <c r="F68" s="149"/>
      <c r="G68" s="150"/>
      <c r="H68" s="151"/>
      <c r="I68" s="150"/>
      <c r="J68" s="152"/>
      <c r="K68" s="118"/>
      <c r="L68" s="101"/>
      <c r="M68" s="101"/>
      <c r="N68" s="101"/>
      <c r="O68" s="101"/>
      <c r="P68" s="101"/>
      <c r="Q68" s="101"/>
    </row>
    <row r="69" spans="3:17" x14ac:dyDescent="0.2">
      <c r="C69" s="118"/>
      <c r="D69" s="25"/>
      <c r="E69" s="25"/>
      <c r="F69" s="25"/>
      <c r="G69" s="539">
        <v>0</v>
      </c>
      <c r="H69" s="540">
        <v>0.19</v>
      </c>
      <c r="I69" s="143">
        <f t="shared" ref="I69:I74" si="2">G69*H69</f>
        <v>0</v>
      </c>
      <c r="J69" s="47"/>
      <c r="K69" s="118"/>
      <c r="L69" s="101"/>
      <c r="M69" s="101"/>
      <c r="N69" s="101"/>
      <c r="O69" s="101"/>
      <c r="P69" s="101"/>
      <c r="Q69" s="101"/>
    </row>
    <row r="70" spans="3:17" x14ac:dyDescent="0.2">
      <c r="C70" s="118"/>
      <c r="D70" s="25"/>
      <c r="E70" s="25"/>
      <c r="F70" s="25"/>
      <c r="G70" s="539">
        <v>0</v>
      </c>
      <c r="H70" s="540">
        <v>0.19</v>
      </c>
      <c r="I70" s="143">
        <f t="shared" si="2"/>
        <v>0</v>
      </c>
      <c r="J70" s="47"/>
      <c r="K70" s="118"/>
      <c r="L70" s="101"/>
      <c r="M70" s="101"/>
      <c r="N70" s="101"/>
      <c r="O70" s="101"/>
      <c r="P70" s="101"/>
      <c r="Q70" s="101"/>
    </row>
    <row r="71" spans="3:17" x14ac:dyDescent="0.2">
      <c r="C71" s="118"/>
      <c r="D71" s="25"/>
      <c r="E71" s="25"/>
      <c r="F71" s="25"/>
      <c r="G71" s="539">
        <v>0</v>
      </c>
      <c r="H71" s="540">
        <v>0.19</v>
      </c>
      <c r="I71" s="143">
        <f t="shared" si="2"/>
        <v>0</v>
      </c>
      <c r="J71" s="47"/>
      <c r="K71" s="118"/>
      <c r="L71" s="101"/>
      <c r="M71" s="101"/>
      <c r="N71" s="101"/>
      <c r="O71" s="101"/>
      <c r="P71" s="101"/>
      <c r="Q71" s="101"/>
    </row>
    <row r="72" spans="3:17" x14ac:dyDescent="0.2">
      <c r="C72" s="118"/>
      <c r="D72" s="25"/>
      <c r="E72" s="25"/>
      <c r="F72" s="25"/>
      <c r="G72" s="539">
        <v>0</v>
      </c>
      <c r="H72" s="540">
        <v>0.19</v>
      </c>
      <c r="I72" s="143">
        <f t="shared" si="2"/>
        <v>0</v>
      </c>
      <c r="J72" s="47"/>
      <c r="K72" s="118"/>
      <c r="L72" s="101"/>
      <c r="M72" s="101"/>
      <c r="N72" s="101"/>
      <c r="O72" s="101"/>
      <c r="P72" s="101"/>
      <c r="Q72" s="101"/>
    </row>
    <row r="73" spans="3:17" x14ac:dyDescent="0.2">
      <c r="C73" s="118"/>
      <c r="D73" s="25"/>
      <c r="E73" s="25"/>
      <c r="F73" s="25"/>
      <c r="G73" s="539">
        <v>0</v>
      </c>
      <c r="H73" s="540">
        <v>0.19</v>
      </c>
      <c r="I73" s="143">
        <f t="shared" si="2"/>
        <v>0</v>
      </c>
      <c r="J73" s="47"/>
      <c r="K73" s="118"/>
      <c r="L73" s="101"/>
      <c r="M73" s="101"/>
      <c r="N73" s="101"/>
      <c r="O73" s="101"/>
      <c r="P73" s="101"/>
      <c r="Q73" s="101"/>
    </row>
    <row r="74" spans="3:17" ht="14.25" thickBot="1" x14ac:dyDescent="0.25">
      <c r="C74" s="153"/>
      <c r="D74" s="24"/>
      <c r="E74" s="24"/>
      <c r="F74" s="24"/>
      <c r="G74" s="541">
        <v>0</v>
      </c>
      <c r="H74" s="542">
        <v>0.19</v>
      </c>
      <c r="I74" s="154">
        <f t="shared" si="2"/>
        <v>0</v>
      </c>
      <c r="J74" s="49"/>
      <c r="K74" s="118"/>
      <c r="L74" s="101"/>
      <c r="M74" s="101"/>
      <c r="N74" s="101"/>
      <c r="O74" s="101"/>
      <c r="P74" s="101"/>
      <c r="Q74" s="101"/>
    </row>
    <row r="75" spans="3:17" ht="3" customHeight="1" x14ac:dyDescent="0.2">
      <c r="C75" s="118"/>
      <c r="D75" s="118"/>
      <c r="E75" s="118"/>
      <c r="F75" s="118"/>
      <c r="G75" s="155"/>
      <c r="H75" s="156"/>
      <c r="I75" s="155"/>
      <c r="J75" s="103"/>
      <c r="K75" s="118"/>
      <c r="L75" s="101"/>
      <c r="M75" s="101"/>
      <c r="N75" s="101"/>
      <c r="O75" s="101"/>
      <c r="P75" s="101"/>
    </row>
    <row r="76" spans="3:17" x14ac:dyDescent="0.2">
      <c r="C76" s="157" t="s">
        <v>273</v>
      </c>
      <c r="D76" s="158"/>
      <c r="E76" s="157"/>
      <c r="F76" s="157"/>
      <c r="G76" s="159">
        <f>SUM(G20:G74)</f>
        <v>0</v>
      </c>
      <c r="H76" s="160"/>
      <c r="I76" s="159">
        <f>SUM(I20:I74)</f>
        <v>0</v>
      </c>
      <c r="J76" s="161"/>
      <c r="K76" s="118"/>
      <c r="L76" s="101"/>
      <c r="M76" s="101"/>
      <c r="N76" s="101"/>
      <c r="O76" s="101"/>
      <c r="P76" s="101"/>
    </row>
    <row r="77" spans="3:17" x14ac:dyDescent="0.2">
      <c r="C77" s="162" t="s">
        <v>246</v>
      </c>
      <c r="D77" s="163"/>
      <c r="E77" s="162"/>
      <c r="F77" s="162"/>
      <c r="G77" s="164"/>
      <c r="H77" s="165"/>
      <c r="I77" s="166">
        <f>I76+G76</f>
        <v>0</v>
      </c>
      <c r="J77" s="167"/>
      <c r="K77" s="118"/>
      <c r="L77" s="101"/>
      <c r="M77" s="101"/>
      <c r="N77" s="101"/>
      <c r="O77" s="101"/>
      <c r="P77" s="101"/>
    </row>
    <row r="78" spans="3:17" x14ac:dyDescent="0.2">
      <c r="C78" s="101"/>
      <c r="D78" s="101"/>
      <c r="E78" s="101"/>
      <c r="F78" s="101"/>
      <c r="G78" s="101"/>
      <c r="H78" s="102"/>
      <c r="I78" s="101"/>
      <c r="J78" s="103"/>
      <c r="K78" s="101"/>
      <c r="L78" s="101"/>
      <c r="M78" s="101"/>
      <c r="N78" s="101"/>
      <c r="O78" s="101"/>
      <c r="P78" s="101"/>
    </row>
    <row r="79" spans="3:17" x14ac:dyDescent="0.2">
      <c r="C79" s="101"/>
      <c r="D79" s="101"/>
      <c r="E79" s="101"/>
      <c r="F79" s="101"/>
      <c r="G79" s="101"/>
      <c r="H79" s="102"/>
      <c r="I79" s="101"/>
      <c r="J79" s="103"/>
      <c r="K79" s="101"/>
      <c r="L79" s="101"/>
      <c r="M79" s="101"/>
      <c r="N79" s="101"/>
      <c r="O79" s="101"/>
      <c r="P79" s="101"/>
    </row>
    <row r="80" spans="3:17" ht="15.75" x14ac:dyDescent="0.2">
      <c r="D80" s="103"/>
      <c r="E80" s="50" t="s">
        <v>384</v>
      </c>
      <c r="F80" s="101"/>
      <c r="G80" s="101"/>
      <c r="H80" s="102"/>
      <c r="I80" s="101"/>
      <c r="J80" s="103"/>
      <c r="K80" s="101"/>
      <c r="L80" s="101"/>
      <c r="M80" s="101"/>
      <c r="N80" s="101"/>
      <c r="O80" s="101"/>
      <c r="P80" s="101"/>
    </row>
    <row r="81" spans="3:16" x14ac:dyDescent="0.2">
      <c r="D81" s="168"/>
      <c r="E81" s="168"/>
      <c r="F81" s="168"/>
      <c r="G81" s="168"/>
      <c r="H81" s="169"/>
      <c r="I81" s="168"/>
      <c r="J81" s="103"/>
      <c r="K81" s="101"/>
      <c r="M81" s="101"/>
      <c r="N81" s="101"/>
      <c r="O81" s="101"/>
      <c r="P81" s="101"/>
    </row>
    <row r="82" spans="3:16" x14ac:dyDescent="0.2">
      <c r="C82" s="101"/>
      <c r="D82" s="101"/>
      <c r="E82" s="101"/>
      <c r="F82" s="101"/>
      <c r="G82" s="101"/>
      <c r="H82" s="102"/>
      <c r="I82" s="101"/>
      <c r="J82" s="103"/>
      <c r="K82" s="101"/>
      <c r="L82" s="101"/>
      <c r="M82" s="101"/>
      <c r="N82" s="101"/>
      <c r="O82" s="101"/>
      <c r="P82" s="101"/>
    </row>
    <row r="83" spans="3:16" x14ac:dyDescent="0.2">
      <c r="C83" s="101"/>
      <c r="D83" s="101"/>
      <c r="E83" s="101"/>
      <c r="F83" s="101"/>
      <c r="G83" s="101"/>
      <c r="H83" s="102"/>
      <c r="I83" s="101"/>
      <c r="J83" s="103"/>
      <c r="K83" s="101"/>
      <c r="L83" s="101"/>
      <c r="M83" s="101"/>
      <c r="N83" s="101"/>
      <c r="O83" s="101"/>
      <c r="P83" s="101"/>
    </row>
    <row r="84" spans="3:16" x14ac:dyDescent="0.2">
      <c r="C84" s="101"/>
      <c r="D84" s="101"/>
      <c r="E84" s="101"/>
      <c r="F84" s="101"/>
      <c r="G84" s="101"/>
      <c r="H84" s="102"/>
      <c r="I84" s="101"/>
      <c r="J84" s="103"/>
      <c r="K84" s="101"/>
      <c r="L84" s="101"/>
      <c r="M84" s="101"/>
      <c r="N84" s="101"/>
      <c r="O84" s="101"/>
      <c r="P84" s="101"/>
    </row>
    <row r="85" spans="3:16" x14ac:dyDescent="0.2">
      <c r="C85" s="101"/>
      <c r="D85" s="101"/>
      <c r="E85" s="101"/>
      <c r="F85" s="101"/>
      <c r="G85" s="101"/>
      <c r="H85" s="102"/>
      <c r="I85" s="101"/>
      <c r="J85" s="103"/>
      <c r="K85" s="101"/>
      <c r="L85" s="101"/>
      <c r="M85" s="101"/>
      <c r="N85" s="101"/>
      <c r="O85" s="101"/>
      <c r="P85" s="101"/>
    </row>
    <row r="86" spans="3:16" x14ac:dyDescent="0.2">
      <c r="C86" s="101"/>
      <c r="D86" s="101"/>
      <c r="E86" s="101"/>
      <c r="F86" s="101"/>
      <c r="G86" s="101"/>
      <c r="H86" s="102"/>
      <c r="I86" s="101"/>
      <c r="J86" s="103"/>
      <c r="K86" s="101"/>
      <c r="L86" s="101"/>
      <c r="M86" s="101"/>
      <c r="N86" s="101"/>
      <c r="O86" s="101"/>
      <c r="P86" s="101"/>
    </row>
    <row r="87" spans="3:16" x14ac:dyDescent="0.2">
      <c r="C87" s="101"/>
      <c r="D87" s="101"/>
      <c r="E87" s="101"/>
      <c r="F87" s="101"/>
      <c r="G87" s="101"/>
      <c r="H87" s="102"/>
      <c r="I87" s="101"/>
      <c r="J87" s="103"/>
      <c r="K87" s="101"/>
      <c r="L87" s="101"/>
      <c r="M87" s="101"/>
      <c r="N87" s="101"/>
      <c r="O87" s="101"/>
      <c r="P87" s="101"/>
    </row>
    <row r="88" spans="3:16" x14ac:dyDescent="0.2">
      <c r="C88" s="101"/>
      <c r="D88" s="101"/>
      <c r="E88" s="101"/>
      <c r="F88" s="101"/>
      <c r="G88" s="101"/>
      <c r="H88" s="102"/>
      <c r="I88" s="101"/>
      <c r="J88" s="103"/>
      <c r="K88" s="101"/>
      <c r="L88" s="101"/>
      <c r="M88" s="101"/>
      <c r="N88" s="101"/>
      <c r="O88" s="101"/>
      <c r="P88" s="101"/>
    </row>
    <row r="89" spans="3:16" x14ac:dyDescent="0.2">
      <c r="C89" s="101"/>
      <c r="D89" s="101"/>
      <c r="E89" s="101"/>
      <c r="F89" s="101"/>
      <c r="G89" s="101"/>
      <c r="H89" s="102"/>
      <c r="I89" s="101"/>
      <c r="J89" s="103"/>
      <c r="K89" s="101"/>
      <c r="L89" s="101"/>
      <c r="M89" s="101"/>
      <c r="N89" s="101"/>
      <c r="O89" s="101"/>
      <c r="P89" s="101"/>
    </row>
    <row r="90" spans="3:16" x14ac:dyDescent="0.2">
      <c r="C90" s="101"/>
      <c r="D90" s="101"/>
      <c r="E90" s="101"/>
      <c r="F90" s="101"/>
      <c r="G90" s="101"/>
      <c r="H90" s="102"/>
      <c r="I90" s="101"/>
      <c r="J90" s="103"/>
      <c r="K90" s="101"/>
      <c r="L90" s="101"/>
      <c r="M90" s="101"/>
      <c r="N90" s="101"/>
      <c r="O90" s="101"/>
      <c r="P90" s="101"/>
    </row>
    <row r="91" spans="3:16" x14ac:dyDescent="0.2">
      <c r="C91" s="101"/>
      <c r="D91" s="101"/>
      <c r="E91" s="101"/>
      <c r="F91" s="101"/>
      <c r="G91" s="101"/>
      <c r="H91" s="102"/>
      <c r="I91" s="101"/>
      <c r="J91" s="103"/>
      <c r="K91" s="101"/>
      <c r="L91" s="101"/>
      <c r="M91" s="101"/>
      <c r="N91" s="101"/>
      <c r="O91" s="101"/>
      <c r="P91" s="101"/>
    </row>
    <row r="92" spans="3:16" x14ac:dyDescent="0.2">
      <c r="C92" s="101"/>
      <c r="D92" s="101"/>
      <c r="E92" s="101"/>
      <c r="F92" s="101"/>
      <c r="G92" s="101"/>
      <c r="H92" s="102"/>
      <c r="I92" s="101"/>
      <c r="J92" s="103"/>
      <c r="K92" s="101"/>
      <c r="L92" s="101"/>
      <c r="M92" s="101"/>
      <c r="N92" s="101"/>
      <c r="O92" s="101"/>
      <c r="P92" s="101"/>
    </row>
    <row r="93" spans="3:16" ht="15.75" x14ac:dyDescent="0.2">
      <c r="C93" s="170"/>
      <c r="D93" s="101"/>
      <c r="E93" s="101"/>
      <c r="F93" s="101"/>
      <c r="G93" s="101"/>
      <c r="H93" s="102"/>
      <c r="I93" s="101"/>
      <c r="J93" s="103"/>
      <c r="K93" s="101"/>
      <c r="L93" s="101"/>
      <c r="M93" s="101"/>
      <c r="N93" s="101"/>
      <c r="O93" s="101"/>
      <c r="P93" s="101"/>
    </row>
    <row r="94" spans="3:16" ht="3.75" customHeight="1" x14ac:dyDescent="0.2">
      <c r="C94" s="101"/>
      <c r="D94" s="101"/>
      <c r="E94" s="101"/>
      <c r="F94" s="101"/>
      <c r="G94" s="101"/>
      <c r="H94" s="102"/>
      <c r="I94" s="101"/>
      <c r="J94" s="103"/>
      <c r="K94" s="101"/>
      <c r="L94" s="101"/>
      <c r="M94" s="101"/>
      <c r="N94" s="101"/>
      <c r="O94" s="101"/>
      <c r="P94" s="101"/>
    </row>
    <row r="95" spans="3:16" x14ac:dyDescent="0.2">
      <c r="C95" s="171"/>
      <c r="D95" s="589"/>
      <c r="E95" s="589"/>
      <c r="F95" s="172"/>
      <c r="G95" s="589"/>
      <c r="H95" s="589"/>
      <c r="I95" s="589"/>
      <c r="J95" s="589"/>
      <c r="K95" s="101"/>
      <c r="L95" s="101"/>
      <c r="M95" s="101"/>
      <c r="N95" s="101"/>
      <c r="O95" s="101"/>
      <c r="P95" s="101"/>
    </row>
    <row r="96" spans="3:16" ht="3" customHeight="1" x14ac:dyDescent="0.2">
      <c r="C96" s="98"/>
      <c r="D96" s="98"/>
      <c r="E96" s="98"/>
      <c r="F96" s="98"/>
      <c r="G96" s="98"/>
      <c r="H96" s="99"/>
      <c r="I96" s="98"/>
      <c r="J96" s="100"/>
      <c r="K96" s="101"/>
      <c r="L96" s="101"/>
      <c r="M96" s="101"/>
      <c r="N96" s="98"/>
      <c r="O96" s="101"/>
      <c r="P96" s="101"/>
    </row>
    <row r="97" spans="3:16" x14ac:dyDescent="0.2">
      <c r="C97" s="173"/>
      <c r="D97" s="101"/>
      <c r="E97" s="101"/>
      <c r="F97" s="101"/>
      <c r="G97" s="101"/>
      <c r="H97" s="102"/>
      <c r="I97" s="101"/>
      <c r="J97" s="103"/>
      <c r="K97" s="101"/>
      <c r="L97" s="101"/>
      <c r="M97" s="101"/>
      <c r="N97" s="101"/>
      <c r="O97" s="101"/>
      <c r="P97" s="101"/>
    </row>
    <row r="98" spans="3:16" x14ac:dyDescent="0.2">
      <c r="C98" s="173"/>
      <c r="D98" s="101"/>
      <c r="E98" s="101"/>
      <c r="F98" s="101"/>
      <c r="G98" s="174"/>
      <c r="H98" s="175"/>
      <c r="I98" s="174"/>
      <c r="J98" s="103"/>
      <c r="K98" s="172"/>
      <c r="L98" s="172"/>
      <c r="M98" s="101"/>
      <c r="N98" s="98"/>
      <c r="O98" s="101"/>
      <c r="P98" s="101"/>
    </row>
    <row r="99" spans="3:16" x14ac:dyDescent="0.2">
      <c r="C99" s="173"/>
      <c r="D99" s="101"/>
      <c r="E99" s="101"/>
      <c r="F99" s="101"/>
      <c r="G99" s="174"/>
      <c r="H99" s="175"/>
      <c r="I99" s="174"/>
      <c r="J99" s="103"/>
      <c r="K99" s="176"/>
      <c r="L99" s="98"/>
      <c r="M99" s="101"/>
      <c r="N99" s="101"/>
      <c r="O99" s="101"/>
      <c r="P99" s="101"/>
    </row>
    <row r="100" spans="3:16" s="101" customFormat="1" ht="3" customHeight="1" x14ac:dyDescent="0.2">
      <c r="C100" s="173"/>
      <c r="G100" s="174"/>
      <c r="H100" s="175"/>
      <c r="I100" s="174"/>
      <c r="J100" s="103"/>
    </row>
    <row r="101" spans="3:16" ht="3" customHeight="1" x14ac:dyDescent="0.2">
      <c r="C101" s="101"/>
      <c r="D101" s="101"/>
      <c r="E101" s="101"/>
      <c r="F101" s="101"/>
      <c r="G101" s="101"/>
      <c r="H101" s="102"/>
      <c r="I101" s="101"/>
      <c r="J101" s="103"/>
      <c r="K101" s="177"/>
      <c r="L101" s="101"/>
      <c r="M101" s="101"/>
      <c r="N101" s="101"/>
      <c r="O101" s="101"/>
      <c r="P101" s="101"/>
    </row>
    <row r="102" spans="3:16" x14ac:dyDescent="0.2">
      <c r="C102" s="101"/>
      <c r="D102" s="586"/>
      <c r="E102" s="586"/>
      <c r="F102" s="178"/>
      <c r="G102" s="585"/>
      <c r="H102" s="585"/>
      <c r="I102" s="585"/>
      <c r="J102" s="585"/>
      <c r="K102" s="179"/>
      <c r="L102" s="180"/>
      <c r="M102" s="101"/>
      <c r="N102" s="101"/>
      <c r="O102" s="101"/>
      <c r="P102" s="101"/>
    </row>
    <row r="103" spans="3:16" x14ac:dyDescent="0.2">
      <c r="C103" s="101"/>
      <c r="D103" s="586"/>
      <c r="E103" s="586"/>
      <c r="F103" s="178"/>
      <c r="G103" s="585"/>
      <c r="H103" s="585"/>
      <c r="I103" s="585"/>
      <c r="J103" s="585"/>
      <c r="K103" s="179"/>
      <c r="L103" s="180"/>
      <c r="M103" s="101"/>
      <c r="N103" s="101"/>
      <c r="O103" s="101"/>
      <c r="P103" s="101"/>
    </row>
    <row r="104" spans="3:16" x14ac:dyDescent="0.2">
      <c r="C104" s="101"/>
      <c r="D104" s="586"/>
      <c r="E104" s="586"/>
      <c r="F104" s="178"/>
      <c r="G104" s="585"/>
      <c r="H104" s="585"/>
      <c r="I104" s="585"/>
      <c r="J104" s="585"/>
      <c r="K104" s="179"/>
      <c r="L104" s="180"/>
      <c r="M104" s="101"/>
      <c r="N104" s="101"/>
      <c r="O104" s="101"/>
      <c r="P104" s="101"/>
    </row>
    <row r="105" spans="3:16" x14ac:dyDescent="0.2">
      <c r="C105" s="101"/>
      <c r="D105" s="586"/>
      <c r="E105" s="586"/>
      <c r="F105" s="178"/>
      <c r="G105" s="585"/>
      <c r="H105" s="585"/>
      <c r="I105" s="585"/>
      <c r="J105" s="585"/>
      <c r="K105" s="179"/>
      <c r="L105" s="180"/>
      <c r="M105" s="101"/>
      <c r="N105" s="101"/>
      <c r="O105" s="101"/>
      <c r="P105" s="101"/>
    </row>
    <row r="106" spans="3:16" x14ac:dyDescent="0.2">
      <c r="C106" s="101"/>
      <c r="D106" s="586"/>
      <c r="E106" s="586"/>
      <c r="F106" s="178"/>
      <c r="G106" s="585"/>
      <c r="H106" s="585"/>
      <c r="I106" s="585"/>
      <c r="J106" s="585"/>
      <c r="K106" s="179"/>
      <c r="L106" s="180"/>
      <c r="M106" s="101"/>
      <c r="N106" s="101"/>
      <c r="O106" s="101"/>
      <c r="P106" s="101"/>
    </row>
    <row r="107" spans="3:16" x14ac:dyDescent="0.2">
      <c r="C107" s="101"/>
      <c r="D107" s="586"/>
      <c r="E107" s="586"/>
      <c r="F107" s="178"/>
      <c r="G107" s="585"/>
      <c r="H107" s="585"/>
      <c r="I107" s="585"/>
      <c r="J107" s="585"/>
      <c r="K107" s="179"/>
      <c r="L107" s="180"/>
      <c r="M107" s="101"/>
      <c r="N107" s="101"/>
      <c r="O107" s="101"/>
      <c r="P107" s="101"/>
    </row>
    <row r="108" spans="3:16" x14ac:dyDescent="0.2">
      <c r="C108" s="101"/>
      <c r="D108" s="586"/>
      <c r="E108" s="586"/>
      <c r="F108" s="178"/>
      <c r="G108" s="585"/>
      <c r="H108" s="585"/>
      <c r="I108" s="585"/>
      <c r="J108" s="585"/>
      <c r="K108" s="179"/>
      <c r="L108" s="180"/>
      <c r="M108" s="101"/>
      <c r="N108" s="101"/>
      <c r="O108" s="101"/>
      <c r="P108" s="101"/>
    </row>
    <row r="109" spans="3:16" x14ac:dyDescent="0.2">
      <c r="C109" s="101"/>
      <c r="D109" s="586"/>
      <c r="E109" s="586"/>
      <c r="F109" s="178"/>
      <c r="G109" s="585"/>
      <c r="H109" s="585"/>
      <c r="I109" s="585"/>
      <c r="J109" s="585"/>
      <c r="K109" s="179"/>
      <c r="L109" s="180"/>
      <c r="M109" s="101"/>
      <c r="N109" s="101"/>
      <c r="O109" s="101"/>
      <c r="P109" s="101"/>
    </row>
    <row r="110" spans="3:16" x14ac:dyDescent="0.2">
      <c r="C110" s="101"/>
      <c r="D110" s="586"/>
      <c r="E110" s="586"/>
      <c r="F110" s="178"/>
      <c r="G110" s="585"/>
      <c r="H110" s="585"/>
      <c r="I110" s="585"/>
      <c r="J110" s="585"/>
      <c r="K110" s="179"/>
      <c r="L110" s="180"/>
      <c r="M110" s="101"/>
      <c r="N110" s="101"/>
      <c r="O110" s="101"/>
      <c r="P110" s="101"/>
    </row>
    <row r="111" spans="3:16" x14ac:dyDescent="0.2">
      <c r="C111" s="101"/>
      <c r="D111" s="586"/>
      <c r="E111" s="586"/>
      <c r="F111" s="178"/>
      <c r="G111" s="585"/>
      <c r="H111" s="585"/>
      <c r="I111" s="585"/>
      <c r="J111" s="585"/>
      <c r="K111" s="179"/>
      <c r="L111" s="180"/>
      <c r="M111" s="101"/>
      <c r="N111" s="101"/>
      <c r="O111" s="101"/>
      <c r="P111" s="101"/>
    </row>
    <row r="112" spans="3:16" s="101" customFormat="1" ht="3" customHeight="1" x14ac:dyDescent="0.2">
      <c r="D112" s="178"/>
      <c r="E112" s="178"/>
      <c r="F112" s="178"/>
      <c r="G112" s="181"/>
      <c r="H112" s="182"/>
      <c r="I112" s="181"/>
      <c r="J112" s="183"/>
      <c r="K112" s="184"/>
      <c r="L112" s="180"/>
    </row>
    <row r="113" spans="3:16" ht="3" customHeight="1" x14ac:dyDescent="0.2">
      <c r="C113" s="101"/>
      <c r="D113" s="185"/>
      <c r="E113" s="185"/>
      <c r="F113" s="185"/>
      <c r="G113" s="186"/>
      <c r="H113" s="187"/>
      <c r="I113" s="186"/>
      <c r="J113" s="183"/>
      <c r="K113" s="101"/>
      <c r="L113" s="101"/>
      <c r="M113" s="101"/>
      <c r="N113" s="101"/>
      <c r="O113" s="101"/>
      <c r="P113" s="101"/>
    </row>
    <row r="114" spans="3:16" x14ac:dyDescent="0.2">
      <c r="C114" s="98"/>
      <c r="D114" s="591"/>
      <c r="E114" s="591"/>
      <c r="F114" s="188"/>
      <c r="G114" s="592"/>
      <c r="H114" s="592"/>
      <c r="I114" s="592"/>
      <c r="J114" s="592"/>
      <c r="K114" s="101"/>
      <c r="L114" s="101"/>
      <c r="M114" s="101"/>
      <c r="N114" s="101"/>
      <c r="O114" s="101"/>
      <c r="P114" s="101"/>
    </row>
    <row r="115" spans="3:16" x14ac:dyDescent="0.2">
      <c r="C115" s="101"/>
      <c r="D115" s="101"/>
      <c r="E115" s="101"/>
      <c r="F115" s="101"/>
      <c r="G115" s="101"/>
      <c r="H115" s="102"/>
      <c r="I115" s="101"/>
      <c r="J115" s="103"/>
      <c r="K115" s="101"/>
      <c r="L115" s="101"/>
      <c r="M115" s="101"/>
      <c r="N115" s="101"/>
      <c r="O115" s="101"/>
      <c r="P115" s="101"/>
    </row>
    <row r="116" spans="3:16" x14ac:dyDescent="0.2">
      <c r="C116" s="101"/>
      <c r="D116" s="101"/>
      <c r="E116" s="101"/>
      <c r="F116" s="101"/>
      <c r="G116" s="101"/>
      <c r="H116" s="102"/>
      <c r="I116" s="101"/>
      <c r="J116" s="103"/>
      <c r="K116" s="101"/>
      <c r="L116" s="101"/>
      <c r="M116" s="101"/>
      <c r="N116" s="101"/>
      <c r="O116" s="101"/>
      <c r="P116" s="101"/>
    </row>
    <row r="117" spans="3:16" x14ac:dyDescent="0.2">
      <c r="C117" s="590"/>
      <c r="D117" s="590"/>
      <c r="E117" s="590"/>
      <c r="F117" s="590"/>
      <c r="G117" s="590"/>
      <c r="H117" s="590"/>
      <c r="I117" s="590"/>
      <c r="J117" s="590"/>
      <c r="K117" s="101"/>
      <c r="L117" s="101"/>
      <c r="M117" s="101"/>
      <c r="N117" s="101"/>
      <c r="O117" s="101"/>
      <c r="P117" s="101"/>
    </row>
    <row r="118" spans="3:16" x14ac:dyDescent="0.2">
      <c r="C118" s="101"/>
      <c r="D118" s="101"/>
      <c r="E118" s="101"/>
      <c r="F118" s="101"/>
      <c r="G118" s="101"/>
      <c r="H118" s="102"/>
      <c r="I118" s="101"/>
      <c r="J118" s="103"/>
      <c r="K118" s="101"/>
      <c r="L118" s="101"/>
      <c r="M118" s="101"/>
      <c r="N118" s="101"/>
      <c r="O118" s="101"/>
      <c r="P118" s="101"/>
    </row>
    <row r="119" spans="3:16" x14ac:dyDescent="0.2">
      <c r="C119" s="101"/>
      <c r="D119" s="101"/>
      <c r="E119" s="101"/>
      <c r="F119" s="101"/>
      <c r="G119" s="101"/>
      <c r="H119" s="102"/>
      <c r="I119" s="101"/>
      <c r="J119" s="103"/>
      <c r="K119" s="101"/>
      <c r="L119" s="101"/>
      <c r="M119" s="101"/>
      <c r="N119" s="101"/>
      <c r="O119" s="101"/>
      <c r="P119" s="101"/>
    </row>
    <row r="120" spans="3:16" x14ac:dyDescent="0.2">
      <c r="C120" s="101"/>
      <c r="D120" s="101"/>
      <c r="E120" s="101"/>
      <c r="F120" s="101"/>
      <c r="G120" s="101"/>
      <c r="H120" s="102"/>
      <c r="I120" s="101"/>
      <c r="J120" s="103"/>
      <c r="K120" s="101"/>
      <c r="L120" s="101"/>
      <c r="M120" s="101"/>
      <c r="N120" s="101"/>
      <c r="O120" s="101"/>
      <c r="P120" s="101"/>
    </row>
    <row r="121" spans="3:16" x14ac:dyDescent="0.2">
      <c r="C121" s="101"/>
      <c r="D121" s="101"/>
      <c r="E121" s="101"/>
      <c r="F121" s="101"/>
      <c r="G121" s="101"/>
      <c r="H121" s="102"/>
      <c r="I121" s="101"/>
      <c r="J121" s="103"/>
      <c r="K121" s="101"/>
      <c r="L121" s="101"/>
      <c r="M121" s="101"/>
      <c r="N121" s="101"/>
      <c r="O121" s="101"/>
      <c r="P121" s="101"/>
    </row>
    <row r="122" spans="3:16" x14ac:dyDescent="0.2">
      <c r="C122" s="101"/>
      <c r="D122" s="101"/>
      <c r="E122" s="101"/>
      <c r="F122" s="101"/>
      <c r="G122" s="101"/>
      <c r="H122" s="102"/>
      <c r="I122" s="101"/>
      <c r="J122" s="103"/>
      <c r="K122" s="101"/>
      <c r="L122" s="101"/>
      <c r="M122" s="101"/>
      <c r="N122" s="101"/>
      <c r="O122" s="101"/>
      <c r="P122" s="101"/>
    </row>
    <row r="123" spans="3:16" x14ac:dyDescent="0.2">
      <c r="C123" s="101"/>
      <c r="D123" s="101"/>
      <c r="E123" s="101"/>
      <c r="F123" s="101"/>
      <c r="G123" s="101"/>
      <c r="H123" s="102"/>
      <c r="I123" s="101"/>
      <c r="J123" s="103"/>
      <c r="K123" s="101"/>
      <c r="L123" s="101"/>
      <c r="M123" s="101"/>
      <c r="N123" s="101"/>
      <c r="O123" s="101"/>
      <c r="P123" s="101"/>
    </row>
    <row r="124" spans="3:16" x14ac:dyDescent="0.2">
      <c r="C124" s="101"/>
      <c r="D124" s="101"/>
      <c r="E124" s="101"/>
      <c r="F124" s="101"/>
      <c r="G124" s="101"/>
      <c r="H124" s="102"/>
      <c r="I124" s="101"/>
      <c r="J124" s="103"/>
      <c r="K124" s="101"/>
      <c r="L124" s="101"/>
      <c r="M124" s="101"/>
      <c r="N124" s="101"/>
      <c r="O124" s="101"/>
      <c r="P124" s="101"/>
    </row>
    <row r="125" spans="3:16" x14ac:dyDescent="0.2">
      <c r="C125" s="101"/>
      <c r="D125" s="101"/>
      <c r="E125" s="101"/>
      <c r="F125" s="101"/>
      <c r="G125" s="101"/>
      <c r="H125" s="102"/>
      <c r="I125" s="101"/>
      <c r="J125" s="103"/>
      <c r="K125" s="101"/>
      <c r="L125" s="101"/>
      <c r="M125" s="101"/>
      <c r="N125" s="101"/>
      <c r="O125" s="101"/>
      <c r="P125" s="101"/>
    </row>
    <row r="126" spans="3:16" x14ac:dyDescent="0.2">
      <c r="C126" s="101"/>
      <c r="D126" s="101"/>
      <c r="E126" s="101"/>
      <c r="F126" s="101"/>
      <c r="G126" s="101"/>
      <c r="H126" s="102"/>
      <c r="I126" s="101"/>
      <c r="J126" s="103"/>
      <c r="K126" s="101"/>
      <c r="L126" s="101"/>
      <c r="M126" s="101"/>
      <c r="N126" s="101"/>
      <c r="O126" s="101"/>
      <c r="P126" s="101"/>
    </row>
    <row r="127" spans="3:16" x14ac:dyDescent="0.2">
      <c r="C127" s="101"/>
      <c r="D127" s="101"/>
      <c r="E127" s="101"/>
      <c r="F127" s="101"/>
      <c r="G127" s="101"/>
      <c r="H127" s="102"/>
      <c r="I127" s="101"/>
      <c r="J127" s="103"/>
      <c r="K127" s="101"/>
      <c r="L127" s="101"/>
      <c r="M127" s="101"/>
      <c r="N127" s="101"/>
      <c r="O127" s="101"/>
      <c r="P127" s="101"/>
    </row>
    <row r="128" spans="3:16" x14ac:dyDescent="0.2">
      <c r="C128" s="101"/>
      <c r="D128" s="101"/>
      <c r="E128" s="101"/>
      <c r="F128" s="101"/>
      <c r="G128" s="101"/>
      <c r="H128" s="102"/>
      <c r="I128" s="101"/>
      <c r="J128" s="103"/>
      <c r="K128" s="101"/>
      <c r="L128" s="101"/>
      <c r="M128" s="101"/>
      <c r="N128" s="101"/>
      <c r="O128" s="101"/>
      <c r="P128" s="101"/>
    </row>
    <row r="129" spans="3:16" x14ac:dyDescent="0.2">
      <c r="C129" s="101"/>
      <c r="D129" s="101"/>
      <c r="E129" s="101"/>
      <c r="F129" s="101"/>
      <c r="G129" s="101"/>
      <c r="H129" s="102"/>
      <c r="I129" s="101"/>
      <c r="J129" s="103"/>
      <c r="K129" s="101"/>
      <c r="L129" s="101"/>
      <c r="M129" s="101"/>
      <c r="N129" s="101"/>
      <c r="O129" s="101"/>
      <c r="P129" s="101"/>
    </row>
    <row r="130" spans="3:16" x14ac:dyDescent="0.2">
      <c r="C130" s="101"/>
      <c r="D130" s="101"/>
      <c r="E130" s="101"/>
      <c r="F130" s="101"/>
      <c r="G130" s="101"/>
      <c r="H130" s="102"/>
      <c r="I130" s="101"/>
      <c r="J130" s="103"/>
      <c r="K130" s="101"/>
      <c r="L130" s="101"/>
      <c r="M130" s="101"/>
      <c r="N130" s="101"/>
      <c r="O130" s="101"/>
      <c r="P130" s="101"/>
    </row>
    <row r="131" spans="3:16" x14ac:dyDescent="0.2">
      <c r="C131" s="101"/>
      <c r="D131" s="101"/>
      <c r="E131" s="101"/>
      <c r="F131" s="101"/>
      <c r="G131" s="101"/>
      <c r="H131" s="102"/>
      <c r="I131" s="101"/>
      <c r="J131" s="103"/>
      <c r="K131" s="101"/>
      <c r="L131" s="101"/>
      <c r="M131" s="101"/>
      <c r="N131" s="101"/>
      <c r="O131" s="101"/>
      <c r="P131" s="101"/>
    </row>
    <row r="132" spans="3:16" x14ac:dyDescent="0.2">
      <c r="C132" s="101"/>
      <c r="D132" s="101"/>
      <c r="E132" s="101"/>
      <c r="F132" s="101"/>
      <c r="G132" s="101"/>
      <c r="H132" s="102"/>
      <c r="I132" s="101"/>
      <c r="J132" s="103"/>
      <c r="K132" s="101"/>
      <c r="L132" s="101"/>
      <c r="M132" s="101"/>
      <c r="N132" s="101"/>
      <c r="O132" s="101"/>
      <c r="P132" s="101"/>
    </row>
    <row r="133" spans="3:16" x14ac:dyDescent="0.2">
      <c r="C133" s="101"/>
      <c r="D133" s="101"/>
      <c r="E133" s="101"/>
      <c r="F133" s="101"/>
      <c r="G133" s="101"/>
      <c r="H133" s="102"/>
      <c r="I133" s="101"/>
      <c r="J133" s="103"/>
      <c r="K133" s="101"/>
      <c r="L133" s="101"/>
      <c r="M133" s="101"/>
      <c r="N133" s="101"/>
      <c r="O133" s="101"/>
      <c r="P133" s="101"/>
    </row>
    <row r="134" spans="3:16" x14ac:dyDescent="0.2">
      <c r="C134" s="101"/>
      <c r="D134" s="101"/>
      <c r="E134" s="101"/>
      <c r="F134" s="101"/>
      <c r="G134" s="101"/>
      <c r="H134" s="102"/>
      <c r="I134" s="101"/>
      <c r="J134" s="103"/>
      <c r="K134" s="101"/>
      <c r="L134" s="101"/>
      <c r="M134" s="101"/>
      <c r="N134" s="101"/>
      <c r="O134" s="101"/>
      <c r="P134" s="101"/>
    </row>
    <row r="135" spans="3:16" x14ac:dyDescent="0.2">
      <c r="C135" s="101"/>
      <c r="D135" s="101"/>
      <c r="E135" s="101"/>
      <c r="F135" s="101"/>
      <c r="G135" s="101"/>
      <c r="H135" s="102"/>
      <c r="I135" s="101"/>
      <c r="J135" s="103"/>
      <c r="K135" s="101"/>
      <c r="L135" s="101"/>
      <c r="M135" s="101"/>
      <c r="N135" s="101"/>
      <c r="O135" s="101"/>
      <c r="P135" s="101"/>
    </row>
    <row r="136" spans="3:16" x14ac:dyDescent="0.2">
      <c r="C136" s="101"/>
      <c r="D136" s="101"/>
      <c r="E136" s="101"/>
      <c r="F136" s="101"/>
      <c r="G136" s="101"/>
      <c r="H136" s="102"/>
      <c r="I136" s="101"/>
      <c r="J136" s="103"/>
      <c r="K136" s="101"/>
      <c r="L136" s="101"/>
      <c r="M136" s="101"/>
      <c r="N136" s="101"/>
      <c r="O136" s="101"/>
      <c r="P136" s="101"/>
    </row>
    <row r="137" spans="3:16" x14ac:dyDescent="0.2">
      <c r="C137" s="101"/>
      <c r="D137" s="101"/>
      <c r="E137" s="101"/>
      <c r="F137" s="101"/>
      <c r="G137" s="101"/>
      <c r="H137" s="102"/>
      <c r="I137" s="101"/>
      <c r="J137" s="103"/>
      <c r="K137" s="101"/>
      <c r="L137" s="101"/>
      <c r="M137" s="101"/>
      <c r="N137" s="101"/>
      <c r="O137" s="101"/>
      <c r="P137" s="101"/>
    </row>
    <row r="138" spans="3:16" x14ac:dyDescent="0.2">
      <c r="C138" s="101"/>
      <c r="D138" s="101"/>
      <c r="E138" s="101"/>
      <c r="F138" s="101"/>
      <c r="G138" s="101"/>
      <c r="H138" s="102"/>
      <c r="I138" s="101"/>
      <c r="J138" s="103"/>
      <c r="K138" s="101"/>
      <c r="L138" s="101"/>
      <c r="M138" s="101"/>
      <c r="N138" s="101"/>
      <c r="O138" s="101"/>
      <c r="P138" s="101"/>
    </row>
    <row r="139" spans="3:16" x14ac:dyDescent="0.2">
      <c r="C139" s="101"/>
      <c r="D139" s="101"/>
      <c r="E139" s="101"/>
      <c r="F139" s="101"/>
      <c r="G139" s="101"/>
      <c r="H139" s="102"/>
      <c r="I139" s="101"/>
      <c r="J139" s="103"/>
      <c r="K139" s="101"/>
      <c r="L139" s="101"/>
      <c r="M139" s="101"/>
      <c r="N139" s="101"/>
      <c r="O139" s="101"/>
      <c r="P139" s="101"/>
    </row>
    <row r="140" spans="3:16" x14ac:dyDescent="0.2">
      <c r="C140" s="101"/>
      <c r="D140" s="101"/>
      <c r="E140" s="101"/>
      <c r="F140" s="101"/>
      <c r="G140" s="101"/>
      <c r="H140" s="102"/>
      <c r="I140" s="101"/>
      <c r="J140" s="103"/>
      <c r="K140" s="101"/>
      <c r="L140" s="101"/>
      <c r="M140" s="101"/>
      <c r="N140" s="101"/>
      <c r="O140" s="101"/>
      <c r="P140" s="101"/>
    </row>
    <row r="141" spans="3:16" x14ac:dyDescent="0.2">
      <c r="C141" s="101"/>
      <c r="D141" s="101"/>
      <c r="E141" s="101"/>
      <c r="F141" s="101"/>
      <c r="G141" s="101"/>
      <c r="H141" s="102"/>
      <c r="I141" s="101"/>
      <c r="J141" s="103"/>
      <c r="K141" s="101"/>
      <c r="L141" s="101"/>
      <c r="M141" s="101"/>
      <c r="N141" s="101"/>
      <c r="O141" s="101"/>
      <c r="P141" s="101"/>
    </row>
    <row r="142" spans="3:16" x14ac:dyDescent="0.2">
      <c r="C142" s="101"/>
      <c r="D142" s="101"/>
      <c r="E142" s="101"/>
      <c r="F142" s="101"/>
      <c r="G142" s="101"/>
      <c r="H142" s="102"/>
      <c r="I142" s="101"/>
      <c r="J142" s="103"/>
      <c r="K142" s="101"/>
      <c r="L142" s="101"/>
      <c r="M142" s="101"/>
      <c r="N142" s="101"/>
      <c r="O142" s="101"/>
      <c r="P142" s="101"/>
    </row>
    <row r="143" spans="3:16" x14ac:dyDescent="0.2">
      <c r="C143" s="101"/>
      <c r="D143" s="101"/>
      <c r="E143" s="101"/>
      <c r="F143" s="101"/>
      <c r="G143" s="101"/>
      <c r="H143" s="102"/>
      <c r="I143" s="101"/>
      <c r="J143" s="103"/>
      <c r="K143" s="101"/>
      <c r="L143" s="101"/>
      <c r="M143" s="101"/>
      <c r="N143" s="101"/>
      <c r="O143" s="101"/>
      <c r="P143" s="101"/>
    </row>
    <row r="144" spans="3:16" x14ac:dyDescent="0.2">
      <c r="C144" s="101"/>
      <c r="D144" s="101"/>
      <c r="E144" s="101"/>
      <c r="F144" s="101"/>
      <c r="G144" s="101"/>
      <c r="H144" s="102"/>
      <c r="I144" s="101"/>
      <c r="J144" s="103"/>
      <c r="K144" s="101"/>
      <c r="L144" s="101"/>
      <c r="M144" s="101"/>
      <c r="N144" s="101"/>
      <c r="O144" s="101"/>
      <c r="P144" s="101"/>
    </row>
    <row r="145" spans="3:16" x14ac:dyDescent="0.2">
      <c r="C145" s="101"/>
      <c r="D145" s="101"/>
      <c r="E145" s="101"/>
      <c r="F145" s="101"/>
      <c r="G145" s="101"/>
      <c r="H145" s="102"/>
      <c r="I145" s="101"/>
      <c r="J145" s="103"/>
      <c r="K145" s="101"/>
      <c r="L145" s="101"/>
      <c r="M145" s="101"/>
      <c r="N145" s="101"/>
      <c r="O145" s="101"/>
      <c r="P145" s="101"/>
    </row>
    <row r="146" spans="3:16" x14ac:dyDescent="0.2">
      <c r="C146" s="101"/>
      <c r="D146" s="101"/>
      <c r="E146" s="101"/>
      <c r="F146" s="101"/>
      <c r="G146" s="101"/>
      <c r="H146" s="102"/>
      <c r="I146" s="101"/>
      <c r="J146" s="103"/>
      <c r="K146" s="101"/>
      <c r="L146" s="101"/>
      <c r="M146" s="101"/>
      <c r="N146" s="101"/>
      <c r="O146" s="101"/>
      <c r="P146" s="101"/>
    </row>
    <row r="147" spans="3:16" x14ac:dyDescent="0.2">
      <c r="C147" s="101"/>
      <c r="D147" s="101"/>
      <c r="E147" s="101"/>
      <c r="F147" s="101"/>
      <c r="G147" s="101"/>
      <c r="H147" s="102"/>
      <c r="I147" s="101"/>
      <c r="J147" s="103"/>
      <c r="K147" s="101"/>
      <c r="L147" s="101"/>
      <c r="M147" s="101"/>
      <c r="N147" s="101"/>
      <c r="O147" s="101"/>
      <c r="P147" s="101"/>
    </row>
    <row r="148" spans="3:16" x14ac:dyDescent="0.2">
      <c r="C148" s="101"/>
      <c r="D148" s="101"/>
      <c r="E148" s="101"/>
      <c r="F148" s="101"/>
      <c r="G148" s="101"/>
      <c r="H148" s="102"/>
      <c r="I148" s="101"/>
      <c r="J148" s="103"/>
      <c r="K148" s="101"/>
      <c r="L148" s="101"/>
      <c r="M148" s="101"/>
      <c r="N148" s="101"/>
      <c r="O148" s="101"/>
      <c r="P148" s="101"/>
    </row>
    <row r="149" spans="3:16" x14ac:dyDescent="0.2">
      <c r="C149" s="101"/>
      <c r="D149" s="101"/>
      <c r="E149" s="101"/>
      <c r="F149" s="101"/>
      <c r="G149" s="101"/>
      <c r="H149" s="102"/>
      <c r="I149" s="101"/>
      <c r="J149" s="103"/>
      <c r="K149" s="101"/>
      <c r="L149" s="101"/>
      <c r="M149" s="101"/>
      <c r="N149" s="101"/>
      <c r="O149" s="101"/>
      <c r="P149" s="101"/>
    </row>
    <row r="150" spans="3:16" x14ac:dyDescent="0.2">
      <c r="C150" s="101"/>
      <c r="D150" s="101"/>
      <c r="E150" s="101"/>
      <c r="F150" s="101"/>
      <c r="G150" s="101"/>
      <c r="H150" s="102"/>
      <c r="I150" s="101"/>
      <c r="J150" s="103"/>
      <c r="K150" s="101"/>
      <c r="L150" s="101"/>
      <c r="M150" s="101"/>
      <c r="N150" s="101"/>
      <c r="O150" s="101"/>
      <c r="P150" s="101"/>
    </row>
    <row r="151" spans="3:16" x14ac:dyDescent="0.2">
      <c r="C151" s="101"/>
      <c r="D151" s="101"/>
      <c r="E151" s="101"/>
      <c r="F151" s="101"/>
      <c r="G151" s="101"/>
      <c r="H151" s="102"/>
      <c r="I151" s="101"/>
      <c r="J151" s="103"/>
      <c r="K151" s="101"/>
      <c r="L151" s="101"/>
      <c r="M151" s="101"/>
      <c r="N151" s="101"/>
      <c r="O151" s="101"/>
      <c r="P151" s="101"/>
    </row>
    <row r="152" spans="3:16" x14ac:dyDescent="0.2">
      <c r="C152" s="101"/>
      <c r="D152" s="101"/>
      <c r="E152" s="101"/>
      <c r="F152" s="101"/>
      <c r="G152" s="101"/>
      <c r="H152" s="102"/>
      <c r="I152" s="101"/>
      <c r="J152" s="103"/>
      <c r="K152" s="101"/>
      <c r="L152" s="101"/>
      <c r="M152" s="101"/>
      <c r="N152" s="101"/>
      <c r="O152" s="101"/>
      <c r="P152" s="101"/>
    </row>
    <row r="153" spans="3:16" x14ac:dyDescent="0.2">
      <c r="C153" s="101"/>
      <c r="D153" s="101"/>
      <c r="E153" s="101"/>
      <c r="F153" s="101"/>
      <c r="G153" s="101"/>
      <c r="H153" s="102"/>
      <c r="I153" s="101"/>
      <c r="J153" s="103"/>
      <c r="K153" s="101"/>
      <c r="L153" s="101"/>
      <c r="M153" s="101"/>
      <c r="N153" s="101"/>
      <c r="O153" s="101"/>
      <c r="P153" s="101"/>
    </row>
    <row r="154" spans="3:16" x14ac:dyDescent="0.2">
      <c r="C154" s="101"/>
      <c r="D154" s="101"/>
      <c r="E154" s="101"/>
      <c r="F154" s="101"/>
      <c r="G154" s="101"/>
      <c r="H154" s="102"/>
      <c r="I154" s="101"/>
      <c r="J154" s="103"/>
      <c r="K154" s="101"/>
      <c r="L154" s="101"/>
      <c r="M154" s="101"/>
      <c r="N154" s="101"/>
      <c r="O154" s="101"/>
      <c r="P154" s="101"/>
    </row>
    <row r="155" spans="3:16" x14ac:dyDescent="0.2">
      <c r="C155" s="101"/>
      <c r="D155" s="101"/>
      <c r="E155" s="101"/>
      <c r="F155" s="101"/>
      <c r="G155" s="101"/>
      <c r="H155" s="102"/>
      <c r="I155" s="101"/>
      <c r="J155" s="103"/>
      <c r="K155" s="101"/>
      <c r="L155" s="101"/>
      <c r="M155" s="101"/>
      <c r="N155" s="101"/>
      <c r="O155" s="101"/>
      <c r="P155" s="101"/>
    </row>
    <row r="156" spans="3:16" x14ac:dyDescent="0.2">
      <c r="C156" s="101"/>
      <c r="D156" s="101"/>
      <c r="E156" s="101"/>
      <c r="F156" s="101"/>
      <c r="G156" s="101"/>
      <c r="H156" s="102"/>
      <c r="I156" s="101"/>
      <c r="J156" s="103"/>
      <c r="K156" s="101"/>
      <c r="L156" s="101"/>
      <c r="M156" s="101"/>
      <c r="N156" s="101"/>
      <c r="O156" s="101"/>
      <c r="P156" s="101"/>
    </row>
    <row r="157" spans="3:16" x14ac:dyDescent="0.2">
      <c r="C157" s="101"/>
      <c r="D157" s="101"/>
      <c r="E157" s="101"/>
      <c r="F157" s="101"/>
      <c r="G157" s="101"/>
      <c r="H157" s="102"/>
      <c r="I157" s="101"/>
      <c r="J157" s="103"/>
      <c r="K157" s="101"/>
      <c r="L157" s="101"/>
      <c r="M157" s="101"/>
      <c r="N157" s="101"/>
      <c r="O157" s="101"/>
      <c r="P157" s="101"/>
    </row>
    <row r="158" spans="3:16" x14ac:dyDescent="0.2">
      <c r="C158" s="101"/>
      <c r="D158" s="101"/>
      <c r="E158" s="101"/>
      <c r="F158" s="101"/>
      <c r="G158" s="101"/>
      <c r="H158" s="102"/>
      <c r="I158" s="101"/>
      <c r="J158" s="103"/>
      <c r="K158" s="101"/>
      <c r="L158" s="101"/>
      <c r="M158" s="101"/>
      <c r="N158" s="101"/>
      <c r="O158" s="101"/>
      <c r="P158" s="101"/>
    </row>
    <row r="159" spans="3:16" x14ac:dyDescent="0.2">
      <c r="C159" s="101"/>
      <c r="D159" s="101"/>
      <c r="E159" s="101"/>
      <c r="F159" s="101"/>
      <c r="G159" s="101"/>
      <c r="H159" s="102"/>
      <c r="I159" s="101"/>
      <c r="J159" s="103"/>
      <c r="K159" s="101"/>
      <c r="L159" s="101"/>
      <c r="M159" s="101"/>
      <c r="N159" s="101"/>
      <c r="O159" s="101"/>
      <c r="P159" s="101"/>
    </row>
    <row r="160" spans="3:16" x14ac:dyDescent="0.2">
      <c r="C160" s="101"/>
      <c r="D160" s="101"/>
      <c r="E160" s="101"/>
      <c r="F160" s="101"/>
      <c r="G160" s="101"/>
      <c r="H160" s="102"/>
      <c r="I160" s="101"/>
      <c r="J160" s="103"/>
      <c r="K160" s="101"/>
      <c r="L160" s="101"/>
      <c r="M160" s="101"/>
      <c r="N160" s="101"/>
      <c r="O160" s="101"/>
      <c r="P160" s="101"/>
    </row>
    <row r="161" spans="3:16" x14ac:dyDescent="0.2">
      <c r="C161" s="101"/>
      <c r="D161" s="101"/>
      <c r="E161" s="101"/>
      <c r="F161" s="101"/>
      <c r="G161" s="101"/>
      <c r="H161" s="102"/>
      <c r="I161" s="101"/>
      <c r="J161" s="103"/>
      <c r="K161" s="101"/>
      <c r="L161" s="101"/>
      <c r="M161" s="101"/>
      <c r="N161" s="101"/>
      <c r="O161" s="101"/>
      <c r="P161" s="101"/>
    </row>
    <row r="162" spans="3:16" x14ac:dyDescent="0.2">
      <c r="C162" s="101"/>
      <c r="D162" s="101"/>
      <c r="E162" s="101"/>
      <c r="F162" s="101"/>
      <c r="G162" s="101"/>
      <c r="H162" s="102"/>
      <c r="I162" s="101"/>
      <c r="J162" s="103"/>
      <c r="K162" s="101"/>
      <c r="L162" s="101"/>
      <c r="M162" s="101"/>
      <c r="N162" s="101"/>
      <c r="O162" s="101"/>
      <c r="P162" s="101"/>
    </row>
    <row r="163" spans="3:16" x14ac:dyDescent="0.2">
      <c r="C163" s="101"/>
      <c r="D163" s="101"/>
      <c r="E163" s="101"/>
      <c r="F163" s="101"/>
      <c r="G163" s="101"/>
      <c r="H163" s="102"/>
      <c r="I163" s="101"/>
      <c r="J163" s="103"/>
      <c r="K163" s="101"/>
      <c r="L163" s="101"/>
      <c r="M163" s="101"/>
      <c r="N163" s="101"/>
      <c r="O163" s="101"/>
      <c r="P163" s="101"/>
    </row>
    <row r="164" spans="3:16" x14ac:dyDescent="0.2">
      <c r="C164" s="101"/>
      <c r="D164" s="101"/>
      <c r="E164" s="101"/>
      <c r="F164" s="101"/>
      <c r="G164" s="101"/>
      <c r="H164" s="102"/>
      <c r="I164" s="101"/>
      <c r="J164" s="103"/>
      <c r="K164" s="101"/>
      <c r="L164" s="101"/>
      <c r="M164" s="101"/>
      <c r="N164" s="101"/>
      <c r="O164" s="101"/>
      <c r="P164" s="101"/>
    </row>
    <row r="165" spans="3:16" x14ac:dyDescent="0.2">
      <c r="C165" s="101"/>
      <c r="D165" s="101"/>
      <c r="E165" s="101"/>
      <c r="F165" s="101"/>
      <c r="G165" s="101"/>
      <c r="H165" s="102"/>
      <c r="I165" s="101"/>
      <c r="J165" s="103"/>
      <c r="K165" s="101"/>
      <c r="L165" s="101"/>
      <c r="M165" s="101"/>
      <c r="N165" s="101"/>
      <c r="O165" s="101"/>
      <c r="P165" s="101"/>
    </row>
    <row r="166" spans="3:16" x14ac:dyDescent="0.2">
      <c r="C166" s="101"/>
      <c r="D166" s="101"/>
      <c r="E166" s="101"/>
      <c r="F166" s="101"/>
      <c r="G166" s="101"/>
      <c r="H166" s="102"/>
      <c r="I166" s="101"/>
      <c r="J166" s="103"/>
      <c r="K166" s="101"/>
      <c r="L166" s="101"/>
      <c r="M166" s="101"/>
      <c r="N166" s="101"/>
      <c r="O166" s="101"/>
      <c r="P166" s="101"/>
    </row>
    <row r="167" spans="3:16" x14ac:dyDescent="0.2">
      <c r="C167" s="101"/>
      <c r="D167" s="101"/>
      <c r="E167" s="101"/>
      <c r="F167" s="101"/>
      <c r="G167" s="101"/>
      <c r="H167" s="102"/>
      <c r="I167" s="101"/>
      <c r="J167" s="103"/>
      <c r="K167" s="101"/>
      <c r="L167" s="101"/>
      <c r="M167" s="101"/>
      <c r="N167" s="101"/>
      <c r="O167" s="101"/>
      <c r="P167" s="101"/>
    </row>
    <row r="168" spans="3:16" x14ac:dyDescent="0.2">
      <c r="C168" s="101"/>
      <c r="D168" s="101"/>
      <c r="E168" s="101"/>
      <c r="F168" s="101"/>
      <c r="G168" s="101"/>
      <c r="H168" s="102"/>
      <c r="I168" s="101"/>
      <c r="J168" s="103"/>
      <c r="K168" s="101"/>
      <c r="L168" s="101"/>
      <c r="M168" s="101"/>
      <c r="N168" s="101"/>
      <c r="O168" s="101"/>
      <c r="P168" s="101"/>
    </row>
    <row r="169" spans="3:16" x14ac:dyDescent="0.2">
      <c r="C169" s="101"/>
      <c r="D169" s="101"/>
      <c r="E169" s="101"/>
      <c r="F169" s="101"/>
      <c r="G169" s="101"/>
      <c r="H169" s="102"/>
      <c r="I169" s="101"/>
      <c r="J169" s="103"/>
      <c r="K169" s="101"/>
      <c r="L169" s="101"/>
      <c r="M169" s="101"/>
      <c r="N169" s="101"/>
      <c r="O169" s="101"/>
      <c r="P169" s="101"/>
    </row>
    <row r="170" spans="3:16" x14ac:dyDescent="0.2">
      <c r="C170" s="101"/>
      <c r="D170" s="101"/>
      <c r="E170" s="101"/>
      <c r="F170" s="101"/>
      <c r="G170" s="101"/>
      <c r="H170" s="102"/>
      <c r="I170" s="101"/>
      <c r="J170" s="103"/>
      <c r="K170" s="101"/>
      <c r="L170" s="101"/>
      <c r="M170" s="101"/>
      <c r="N170" s="101"/>
      <c r="O170" s="101"/>
      <c r="P170" s="101"/>
    </row>
    <row r="171" spans="3:16" x14ac:dyDescent="0.2">
      <c r="C171" s="101"/>
      <c r="D171" s="101"/>
      <c r="E171" s="101"/>
      <c r="F171" s="101"/>
      <c r="G171" s="101"/>
      <c r="H171" s="102"/>
      <c r="I171" s="101"/>
      <c r="J171" s="103"/>
      <c r="K171" s="101"/>
      <c r="L171" s="101"/>
      <c r="M171" s="101"/>
      <c r="N171" s="101"/>
      <c r="O171" s="101"/>
      <c r="P171" s="101"/>
    </row>
    <row r="172" spans="3:16" x14ac:dyDescent="0.2">
      <c r="C172" s="101"/>
      <c r="D172" s="101"/>
      <c r="E172" s="101"/>
      <c r="F172" s="101"/>
      <c r="G172" s="101"/>
      <c r="H172" s="102"/>
      <c r="I172" s="101"/>
      <c r="J172" s="103"/>
      <c r="K172" s="101"/>
      <c r="L172" s="101"/>
      <c r="M172" s="101"/>
      <c r="N172" s="101"/>
      <c r="O172" s="101"/>
      <c r="P172" s="101"/>
    </row>
    <row r="173" spans="3:16" x14ac:dyDescent="0.2">
      <c r="C173" s="101"/>
      <c r="D173" s="101"/>
      <c r="E173" s="101"/>
      <c r="F173" s="101"/>
      <c r="G173" s="101"/>
      <c r="H173" s="102"/>
      <c r="I173" s="101"/>
      <c r="J173" s="103"/>
      <c r="K173" s="101"/>
      <c r="L173" s="101"/>
      <c r="M173" s="101"/>
      <c r="N173" s="101"/>
      <c r="O173" s="101"/>
      <c r="P173" s="101"/>
    </row>
    <row r="174" spans="3:16" x14ac:dyDescent="0.2">
      <c r="C174" s="101"/>
      <c r="D174" s="101"/>
      <c r="E174" s="101"/>
      <c r="F174" s="101"/>
      <c r="G174" s="101"/>
      <c r="H174" s="102"/>
      <c r="I174" s="101"/>
      <c r="J174" s="103"/>
      <c r="K174" s="101"/>
      <c r="L174" s="101"/>
      <c r="M174" s="101"/>
      <c r="N174" s="101"/>
      <c r="O174" s="101"/>
      <c r="P174" s="101"/>
    </row>
    <row r="175" spans="3:16" x14ac:dyDescent="0.2">
      <c r="C175" s="101"/>
      <c r="D175" s="101"/>
      <c r="E175" s="101"/>
      <c r="F175" s="101"/>
      <c r="G175" s="101"/>
      <c r="H175" s="102"/>
      <c r="I175" s="101"/>
      <c r="J175" s="103"/>
      <c r="K175" s="101"/>
      <c r="L175" s="101"/>
      <c r="M175" s="101"/>
      <c r="N175" s="101"/>
      <c r="O175" s="101"/>
      <c r="P175" s="101"/>
    </row>
    <row r="176" spans="3:16" x14ac:dyDescent="0.2">
      <c r="C176" s="101"/>
      <c r="D176" s="101"/>
      <c r="E176" s="101"/>
      <c r="F176" s="101"/>
      <c r="G176" s="101"/>
      <c r="H176" s="102"/>
      <c r="I176" s="101"/>
      <c r="J176" s="103"/>
      <c r="K176" s="101"/>
      <c r="L176" s="101"/>
      <c r="M176" s="101"/>
      <c r="N176" s="101"/>
      <c r="O176" s="101"/>
      <c r="P176" s="101"/>
    </row>
  </sheetData>
  <customSheetViews>
    <customSheetView guid="{216D8876-19FF-44F4-8FAC-ACDDAA215E34}" fitToPage="1">
      <pane ySplit="7" topLeftCell="A8" activePane="bottomLeft" state="frozen"/>
      <selection pane="bottomLeft"/>
      <pageMargins left="0.78740157480314965" right="0.78740157480314965" top="0.98425196850393704" bottom="0.98425196850393704" header="0.51181102362204722" footer="0.51181102362204722"/>
      <pageSetup paperSize="9" scale="81" orientation="portrait" r:id="rId1"/>
    </customSheetView>
    <customSheetView guid="{9890AA73-B2EA-4F98-9A3C-97D1460B2A7D}" showPageBreaks="1" fitToPage="1" printArea="1">
      <pane ySplit="7" topLeftCell="A8" activePane="bottomLeft" state="frozen"/>
      <selection pane="bottomLeft"/>
      <pageMargins left="0.78740157480314965" right="0.78740157480314965" top="0.98425196850393704" bottom="0.98425196850393704" header="0.51181102362204722" footer="0.51181102362204722"/>
      <pageSetup paperSize="9" scale="81" orientation="portrait" r:id="rId2"/>
    </customSheetView>
  </customSheetViews>
  <mergeCells count="27">
    <mergeCell ref="D110:E110"/>
    <mergeCell ref="G110:J110"/>
    <mergeCell ref="D109:E109"/>
    <mergeCell ref="G109:J109"/>
    <mergeCell ref="D105:E105"/>
    <mergeCell ref="G105:J105"/>
    <mergeCell ref="D107:E107"/>
    <mergeCell ref="G107:J107"/>
    <mergeCell ref="D108:E108"/>
    <mergeCell ref="G108:J108"/>
    <mergeCell ref="D106:E106"/>
    <mergeCell ref="C117:J117"/>
    <mergeCell ref="D111:E111"/>
    <mergeCell ref="G111:J111"/>
    <mergeCell ref="D114:E114"/>
    <mergeCell ref="G114:J114"/>
    <mergeCell ref="C2:I6"/>
    <mergeCell ref="G103:J103"/>
    <mergeCell ref="D104:E104"/>
    <mergeCell ref="G106:J106"/>
    <mergeCell ref="C42:G42"/>
    <mergeCell ref="G104:J104"/>
    <mergeCell ref="D95:E95"/>
    <mergeCell ref="G95:J95"/>
    <mergeCell ref="D102:E102"/>
    <mergeCell ref="G102:J102"/>
    <mergeCell ref="D103:E103"/>
  </mergeCells>
  <phoneticPr fontId="3" type="noConversion"/>
  <pageMargins left="0.78740157480314965" right="0.78740157480314965" top="0.98425196850393704" bottom="0.98425196850393704" header="0.51181102362204722" footer="0.51181102362204722"/>
  <pageSetup paperSize="9" scale="81" orientation="portrait" r:id="rId3"/>
  <ignoredErrors>
    <ignoredError sqref="I20:I24 I26:I28 I30:I32 I37:I40 I43:I66"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2" tint="0.39997558519241921"/>
    <pageSetUpPr fitToPage="1"/>
  </sheetPr>
  <dimension ref="B2:AV300"/>
  <sheetViews>
    <sheetView zoomScaleNormal="100" zoomScalePageLayoutView="85" workbookViewId="0">
      <pane ySplit="22" topLeftCell="A152" activePane="bottomLeft" state="frozen"/>
      <selection pane="bottomLeft" activeCell="D281" sqref="D281"/>
    </sheetView>
  </sheetViews>
  <sheetFormatPr baseColWidth="10" defaultColWidth="11.42578125" defaultRowHeight="13.5" x14ac:dyDescent="0.2"/>
  <cols>
    <col min="1" max="1" width="0.85546875" style="90" customWidth="1"/>
    <col min="2" max="3" width="1.85546875" style="90" customWidth="1"/>
    <col min="4" max="4" width="43.85546875" style="90" customWidth="1"/>
    <col min="5" max="5" width="16.42578125" style="90" customWidth="1"/>
    <col min="6" max="6" width="6.7109375" style="90" customWidth="1"/>
    <col min="7" max="31" width="12.7109375" style="90" customWidth="1"/>
    <col min="32" max="32" width="12" style="90" bestFit="1" customWidth="1"/>
    <col min="33" max="42" width="12.7109375" style="90" customWidth="1"/>
    <col min="43" max="16384" width="11.42578125" style="90"/>
  </cols>
  <sheetData>
    <row r="2" spans="2:42" ht="13.5" customHeight="1" x14ac:dyDescent="0.2">
      <c r="B2" s="88"/>
      <c r="C2" s="584" t="s">
        <v>72</v>
      </c>
      <c r="D2" s="584"/>
      <c r="E2" s="584"/>
    </row>
    <row r="3" spans="2:42" ht="13.5" customHeight="1" x14ac:dyDescent="0.2">
      <c r="B3" s="88"/>
      <c r="C3" s="584"/>
      <c r="D3" s="584"/>
      <c r="E3" s="584"/>
    </row>
    <row r="4" spans="2:42" s="101" customFormat="1" ht="13.5" customHeight="1" x14ac:dyDescent="0.2">
      <c r="B4" s="88"/>
      <c r="C4" s="584"/>
      <c r="D4" s="584"/>
      <c r="E4" s="584"/>
      <c r="F4" s="189"/>
      <c r="G4" s="189"/>
      <c r="H4" s="189"/>
      <c r="I4" s="189"/>
      <c r="J4" s="189"/>
      <c r="K4" s="189"/>
      <c r="L4" s="189"/>
    </row>
    <row r="5" spans="2:42" ht="12.75" customHeight="1" x14ac:dyDescent="0.2">
      <c r="B5" s="88"/>
      <c r="C5" s="584"/>
      <c r="D5" s="584"/>
      <c r="E5" s="584"/>
      <c r="F5" s="190"/>
      <c r="G5" s="190"/>
      <c r="H5" s="190"/>
      <c r="I5" s="190"/>
      <c r="J5" s="190"/>
      <c r="K5" s="190"/>
      <c r="L5" s="190"/>
    </row>
    <row r="6" spans="2:42" s="101" customFormat="1" ht="12.75" customHeight="1" x14ac:dyDescent="0.2">
      <c r="B6" s="88"/>
      <c r="C6" s="584"/>
      <c r="D6" s="584"/>
      <c r="E6" s="584"/>
      <c r="F6" s="189"/>
      <c r="G6" s="189"/>
      <c r="H6" s="189"/>
      <c r="I6" s="189"/>
      <c r="J6" s="189"/>
      <c r="K6" s="189"/>
      <c r="L6" s="189"/>
    </row>
    <row r="7" spans="2:42" s="101" customFormat="1" x14ac:dyDescent="0.2">
      <c r="F7" s="191"/>
      <c r="G7" s="192">
        <f>YEAR(E9)</f>
        <v>2015</v>
      </c>
      <c r="H7" s="193">
        <f>MONTH(E9)</f>
        <v>8</v>
      </c>
      <c r="I7" s="192">
        <v>1</v>
      </c>
      <c r="J7" s="192"/>
      <c r="K7" s="189"/>
      <c r="L7" s="189"/>
    </row>
    <row r="8" spans="2:42" s="101" customFormat="1" x14ac:dyDescent="0.2">
      <c r="C8" s="194"/>
      <c r="E8" s="195"/>
      <c r="F8" s="191"/>
      <c r="G8" s="192"/>
      <c r="H8" s="193"/>
      <c r="I8" s="192"/>
      <c r="J8" s="192"/>
      <c r="K8" s="189"/>
      <c r="L8" s="189"/>
    </row>
    <row r="9" spans="2:42" s="98" customFormat="1" ht="15" x14ac:dyDescent="0.2">
      <c r="C9" s="196" t="s">
        <v>298</v>
      </c>
      <c r="D9" s="197"/>
      <c r="E9" s="36">
        <v>42217</v>
      </c>
      <c r="F9" s="198"/>
      <c r="G9" s="198">
        <f>G88</f>
        <v>42217</v>
      </c>
      <c r="H9" s="198">
        <f t="shared" ref="H9:AP9" si="0">H88</f>
        <v>42248</v>
      </c>
      <c r="I9" s="198">
        <f t="shared" si="0"/>
        <v>42278</v>
      </c>
      <c r="J9" s="198">
        <f t="shared" si="0"/>
        <v>42309</v>
      </c>
      <c r="K9" s="198">
        <f t="shared" si="0"/>
        <v>42339</v>
      </c>
      <c r="L9" s="198">
        <f t="shared" si="0"/>
        <v>42370</v>
      </c>
      <c r="M9" s="198">
        <f t="shared" si="0"/>
        <v>42401</v>
      </c>
      <c r="N9" s="198">
        <f t="shared" si="0"/>
        <v>42430</v>
      </c>
      <c r="O9" s="198">
        <f t="shared" si="0"/>
        <v>42461</v>
      </c>
      <c r="P9" s="198">
        <f t="shared" si="0"/>
        <v>42491</v>
      </c>
      <c r="Q9" s="198">
        <f t="shared" si="0"/>
        <v>42522</v>
      </c>
      <c r="R9" s="198">
        <f t="shared" si="0"/>
        <v>42552</v>
      </c>
      <c r="S9" s="198">
        <f t="shared" si="0"/>
        <v>42583</v>
      </c>
      <c r="T9" s="198">
        <f t="shared" si="0"/>
        <v>42614</v>
      </c>
      <c r="U9" s="198">
        <f t="shared" si="0"/>
        <v>42644</v>
      </c>
      <c r="V9" s="198">
        <f t="shared" si="0"/>
        <v>42675</v>
      </c>
      <c r="W9" s="198">
        <f t="shared" si="0"/>
        <v>42705</v>
      </c>
      <c r="X9" s="198">
        <f t="shared" si="0"/>
        <v>42736</v>
      </c>
      <c r="Y9" s="198">
        <f t="shared" si="0"/>
        <v>42767</v>
      </c>
      <c r="Z9" s="198">
        <f t="shared" si="0"/>
        <v>42795</v>
      </c>
      <c r="AA9" s="198">
        <f t="shared" si="0"/>
        <v>42826</v>
      </c>
      <c r="AB9" s="198">
        <f t="shared" si="0"/>
        <v>42856</v>
      </c>
      <c r="AC9" s="198">
        <f t="shared" si="0"/>
        <v>42887</v>
      </c>
      <c r="AD9" s="198">
        <f t="shared" si="0"/>
        <v>42917</v>
      </c>
      <c r="AE9" s="198">
        <f t="shared" si="0"/>
        <v>42948</v>
      </c>
      <c r="AF9" s="198">
        <f t="shared" si="0"/>
        <v>42979</v>
      </c>
      <c r="AG9" s="198">
        <f t="shared" si="0"/>
        <v>43009</v>
      </c>
      <c r="AH9" s="198">
        <f t="shared" si="0"/>
        <v>43040</v>
      </c>
      <c r="AI9" s="198">
        <f t="shared" si="0"/>
        <v>43070</v>
      </c>
      <c r="AJ9" s="198">
        <f t="shared" si="0"/>
        <v>43101</v>
      </c>
      <c r="AK9" s="198">
        <f t="shared" si="0"/>
        <v>43132</v>
      </c>
      <c r="AL9" s="198">
        <f t="shared" si="0"/>
        <v>43160</v>
      </c>
      <c r="AM9" s="198">
        <f t="shared" si="0"/>
        <v>43191</v>
      </c>
      <c r="AN9" s="198">
        <f t="shared" si="0"/>
        <v>43221</v>
      </c>
      <c r="AO9" s="198">
        <f t="shared" si="0"/>
        <v>43252</v>
      </c>
      <c r="AP9" s="198">
        <f t="shared" si="0"/>
        <v>43282</v>
      </c>
    </row>
    <row r="10" spans="2:42" s="101" customFormat="1" ht="4.5" customHeight="1" x14ac:dyDescent="0.2">
      <c r="D10" s="199"/>
      <c r="E10" s="200"/>
      <c r="F10" s="201"/>
      <c r="G10" s="189"/>
      <c r="H10" s="189"/>
      <c r="I10" s="189"/>
      <c r="J10" s="189"/>
      <c r="K10" s="189"/>
      <c r="L10" s="189"/>
    </row>
    <row r="11" spans="2:42" s="101" customFormat="1" hidden="1" x14ac:dyDescent="0.2">
      <c r="C11" s="174"/>
      <c r="D11" s="174"/>
      <c r="F11" s="189"/>
      <c r="G11" s="189"/>
      <c r="H11" s="189"/>
      <c r="I11" s="189"/>
      <c r="J11" s="189"/>
      <c r="K11" s="189"/>
      <c r="L11" s="189"/>
    </row>
    <row r="12" spans="2:42" s="101" customFormat="1" hidden="1" x14ac:dyDescent="0.2">
      <c r="C12" s="174"/>
      <c r="D12" s="174"/>
      <c r="F12" s="189"/>
      <c r="G12" s="189"/>
      <c r="H12" s="189"/>
      <c r="I12" s="189"/>
      <c r="J12" s="189"/>
      <c r="K12" s="189"/>
      <c r="L12" s="189"/>
    </row>
    <row r="13" spans="2:42" hidden="1" x14ac:dyDescent="0.2"/>
    <row r="14" spans="2:42" hidden="1" x14ac:dyDescent="0.2"/>
    <row r="15" spans="2:42" ht="3.75" hidden="1" customHeight="1" x14ac:dyDescent="0.2"/>
    <row r="16" spans="2:42" hidden="1" x14ac:dyDescent="0.2"/>
    <row r="17" spans="2:42" hidden="1" x14ac:dyDescent="0.2"/>
    <row r="18" spans="2:42" hidden="1" x14ac:dyDescent="0.2"/>
    <row r="19" spans="2:42" hidden="1" x14ac:dyDescent="0.2"/>
    <row r="20" spans="2:42" hidden="1" x14ac:dyDescent="0.2"/>
    <row r="21" spans="2:42" hidden="1" x14ac:dyDescent="0.2"/>
    <row r="22" spans="2:42" s="101" customFormat="1" hidden="1" x14ac:dyDescent="0.2">
      <c r="D22" s="174"/>
      <c r="E22" s="200"/>
      <c r="F22" s="200"/>
      <c r="G22" s="200"/>
    </row>
    <row r="23" spans="2:42" s="101" customFormat="1" x14ac:dyDescent="0.2">
      <c r="D23" s="174"/>
    </row>
    <row r="24" spans="2:42" s="97" customFormat="1" ht="18.75" x14ac:dyDescent="0.2">
      <c r="B24" s="202"/>
      <c r="C24" s="94" t="s">
        <v>392</v>
      </c>
      <c r="D24" s="95"/>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row>
    <row r="25" spans="2:42" s="101" customFormat="1" ht="13.5" customHeight="1" x14ac:dyDescent="0.2">
      <c r="C25" s="98" t="s">
        <v>274</v>
      </c>
      <c r="D25" s="98"/>
      <c r="E25" s="98"/>
      <c r="F25" s="98"/>
      <c r="G25" s="98"/>
      <c r="H25" s="98"/>
      <c r="I25" s="98"/>
    </row>
    <row r="26" spans="2:42" s="101" customFormat="1" x14ac:dyDescent="0.25">
      <c r="C26" s="98"/>
      <c r="D26" s="98"/>
      <c r="E26" s="98"/>
      <c r="F26" s="203">
        <f>YEAR(F30)</f>
        <v>1900</v>
      </c>
      <c r="G26" s="203">
        <f>YEAR(G29)</f>
        <v>2015</v>
      </c>
      <c r="H26" s="203">
        <f t="shared" ref="H26:AP26" si="1">YEAR(H29)</f>
        <v>2015</v>
      </c>
      <c r="I26" s="203">
        <f t="shared" si="1"/>
        <v>2015</v>
      </c>
      <c r="J26" s="203">
        <f t="shared" si="1"/>
        <v>2015</v>
      </c>
      <c r="K26" s="203">
        <f t="shared" si="1"/>
        <v>2015</v>
      </c>
      <c r="L26" s="203">
        <f t="shared" si="1"/>
        <v>2016</v>
      </c>
      <c r="M26" s="203">
        <f t="shared" si="1"/>
        <v>2016</v>
      </c>
      <c r="N26" s="203">
        <f t="shared" si="1"/>
        <v>2016</v>
      </c>
      <c r="O26" s="203">
        <f t="shared" si="1"/>
        <v>2016</v>
      </c>
      <c r="P26" s="203">
        <f t="shared" si="1"/>
        <v>2016</v>
      </c>
      <c r="Q26" s="203">
        <f t="shared" si="1"/>
        <v>2016</v>
      </c>
      <c r="R26" s="203">
        <f t="shared" si="1"/>
        <v>2016</v>
      </c>
      <c r="S26" s="203">
        <f t="shared" si="1"/>
        <v>2016</v>
      </c>
      <c r="T26" s="203">
        <f t="shared" si="1"/>
        <v>2016</v>
      </c>
      <c r="U26" s="203">
        <f t="shared" si="1"/>
        <v>2016</v>
      </c>
      <c r="V26" s="203">
        <f t="shared" si="1"/>
        <v>2016</v>
      </c>
      <c r="W26" s="203">
        <f t="shared" si="1"/>
        <v>2016</v>
      </c>
      <c r="X26" s="203">
        <f t="shared" si="1"/>
        <v>2017</v>
      </c>
      <c r="Y26" s="203">
        <f t="shared" si="1"/>
        <v>2017</v>
      </c>
      <c r="Z26" s="203">
        <f t="shared" si="1"/>
        <v>2017</v>
      </c>
      <c r="AA26" s="203">
        <f t="shared" si="1"/>
        <v>2017</v>
      </c>
      <c r="AB26" s="203">
        <f t="shared" si="1"/>
        <v>2017</v>
      </c>
      <c r="AC26" s="203">
        <f t="shared" si="1"/>
        <v>2017</v>
      </c>
      <c r="AD26" s="203">
        <f t="shared" si="1"/>
        <v>2017</v>
      </c>
      <c r="AE26" s="203">
        <f t="shared" si="1"/>
        <v>2017</v>
      </c>
      <c r="AF26" s="203">
        <f t="shared" si="1"/>
        <v>2017</v>
      </c>
      <c r="AG26" s="203">
        <f t="shared" si="1"/>
        <v>2017</v>
      </c>
      <c r="AH26" s="203">
        <f t="shared" si="1"/>
        <v>2017</v>
      </c>
      <c r="AI26" s="203">
        <f t="shared" si="1"/>
        <v>2017</v>
      </c>
      <c r="AJ26" s="203">
        <f t="shared" si="1"/>
        <v>2018</v>
      </c>
      <c r="AK26" s="203">
        <f t="shared" si="1"/>
        <v>2018</v>
      </c>
      <c r="AL26" s="203">
        <f t="shared" si="1"/>
        <v>2018</v>
      </c>
      <c r="AM26" s="203">
        <f t="shared" si="1"/>
        <v>2018</v>
      </c>
      <c r="AN26" s="203">
        <f t="shared" si="1"/>
        <v>2018</v>
      </c>
      <c r="AO26" s="203">
        <f t="shared" si="1"/>
        <v>2018</v>
      </c>
      <c r="AP26" s="203">
        <f t="shared" si="1"/>
        <v>2018</v>
      </c>
    </row>
    <row r="27" spans="2:42" s="101" customFormat="1" ht="18.75" x14ac:dyDescent="0.2">
      <c r="C27" s="204" t="s">
        <v>275</v>
      </c>
      <c r="D27" s="205"/>
      <c r="E27" s="205"/>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row>
    <row r="28" spans="2:42" s="101" customFormat="1" ht="12.75" customHeight="1" x14ac:dyDescent="0.2">
      <c r="C28" s="98"/>
      <c r="D28" s="98"/>
      <c r="G28" s="192">
        <v>1</v>
      </c>
      <c r="H28" s="192">
        <v>1</v>
      </c>
      <c r="I28" s="192">
        <v>1</v>
      </c>
      <c r="J28" s="192">
        <v>1</v>
      </c>
      <c r="K28" s="192">
        <v>1</v>
      </c>
      <c r="L28" s="192">
        <v>1</v>
      </c>
      <c r="M28" s="192">
        <v>1</v>
      </c>
      <c r="N28" s="192">
        <v>1</v>
      </c>
      <c r="O28" s="192">
        <v>1</v>
      </c>
      <c r="P28" s="192">
        <v>1</v>
      </c>
      <c r="Q28" s="192">
        <v>1</v>
      </c>
      <c r="R28" s="192">
        <v>1</v>
      </c>
      <c r="S28" s="192">
        <v>1</v>
      </c>
      <c r="T28" s="192">
        <v>1</v>
      </c>
      <c r="U28" s="192">
        <v>1</v>
      </c>
      <c r="V28" s="192">
        <v>1</v>
      </c>
      <c r="W28" s="192">
        <v>1</v>
      </c>
      <c r="X28" s="192">
        <v>1</v>
      </c>
      <c r="Y28" s="192">
        <v>1</v>
      </c>
      <c r="Z28" s="192">
        <v>1</v>
      </c>
      <c r="AA28" s="192">
        <v>1</v>
      </c>
      <c r="AB28" s="192">
        <v>1</v>
      </c>
      <c r="AC28" s="192">
        <v>1</v>
      </c>
      <c r="AD28" s="192">
        <v>1</v>
      </c>
      <c r="AE28" s="192">
        <v>1</v>
      </c>
      <c r="AF28" s="192">
        <v>1</v>
      </c>
      <c r="AG28" s="192">
        <v>1</v>
      </c>
      <c r="AH28" s="192">
        <v>1</v>
      </c>
      <c r="AI28" s="192">
        <v>1</v>
      </c>
      <c r="AJ28" s="192">
        <v>1</v>
      </c>
      <c r="AK28" s="192">
        <v>1</v>
      </c>
      <c r="AL28" s="192">
        <v>1</v>
      </c>
      <c r="AM28" s="192">
        <v>1</v>
      </c>
      <c r="AN28" s="192">
        <v>1</v>
      </c>
      <c r="AO28" s="192">
        <v>1</v>
      </c>
      <c r="AP28" s="192">
        <v>1</v>
      </c>
    </row>
    <row r="29" spans="2:42" s="101" customFormat="1" ht="15.75" x14ac:dyDescent="0.2">
      <c r="B29" s="108"/>
      <c r="C29" s="206" t="s">
        <v>368</v>
      </c>
      <c r="D29" s="207"/>
      <c r="E29" s="208"/>
      <c r="F29" s="198"/>
      <c r="G29" s="198">
        <f>DATE(G7,H7,I7)</f>
        <v>42217</v>
      </c>
      <c r="H29" s="198">
        <f>DATE(YEAR(G29),MONTH(G29)+$I$7,DAY(G29))</f>
        <v>42248</v>
      </c>
      <c r="I29" s="198">
        <f>DATE(YEAR(H29),MONTH(H29)+$I$7,DAY(H29))</f>
        <v>42278</v>
      </c>
      <c r="J29" s="198">
        <f t="shared" ref="J29:AP29" si="2">DATE(YEAR(I29),MONTH(I29)+$I$7,DAY(I29))</f>
        <v>42309</v>
      </c>
      <c r="K29" s="198">
        <f t="shared" si="2"/>
        <v>42339</v>
      </c>
      <c r="L29" s="198">
        <f t="shared" si="2"/>
        <v>42370</v>
      </c>
      <c r="M29" s="198">
        <f t="shared" si="2"/>
        <v>42401</v>
      </c>
      <c r="N29" s="198">
        <f t="shared" si="2"/>
        <v>42430</v>
      </c>
      <c r="O29" s="198">
        <f t="shared" si="2"/>
        <v>42461</v>
      </c>
      <c r="P29" s="198">
        <f t="shared" si="2"/>
        <v>42491</v>
      </c>
      <c r="Q29" s="198">
        <f t="shared" si="2"/>
        <v>42522</v>
      </c>
      <c r="R29" s="198">
        <f t="shared" si="2"/>
        <v>42552</v>
      </c>
      <c r="S29" s="198">
        <f t="shared" si="2"/>
        <v>42583</v>
      </c>
      <c r="T29" s="198">
        <f t="shared" si="2"/>
        <v>42614</v>
      </c>
      <c r="U29" s="198">
        <f t="shared" si="2"/>
        <v>42644</v>
      </c>
      <c r="V29" s="198">
        <f t="shared" si="2"/>
        <v>42675</v>
      </c>
      <c r="W29" s="198">
        <f t="shared" si="2"/>
        <v>42705</v>
      </c>
      <c r="X29" s="198">
        <f t="shared" si="2"/>
        <v>42736</v>
      </c>
      <c r="Y29" s="198">
        <f t="shared" si="2"/>
        <v>42767</v>
      </c>
      <c r="Z29" s="198">
        <f t="shared" si="2"/>
        <v>42795</v>
      </c>
      <c r="AA29" s="198">
        <f t="shared" si="2"/>
        <v>42826</v>
      </c>
      <c r="AB29" s="198">
        <f t="shared" si="2"/>
        <v>42856</v>
      </c>
      <c r="AC29" s="198">
        <f t="shared" si="2"/>
        <v>42887</v>
      </c>
      <c r="AD29" s="198">
        <f t="shared" si="2"/>
        <v>42917</v>
      </c>
      <c r="AE29" s="198">
        <f t="shared" si="2"/>
        <v>42948</v>
      </c>
      <c r="AF29" s="198">
        <f t="shared" si="2"/>
        <v>42979</v>
      </c>
      <c r="AG29" s="198">
        <f t="shared" si="2"/>
        <v>43009</v>
      </c>
      <c r="AH29" s="198">
        <f t="shared" si="2"/>
        <v>43040</v>
      </c>
      <c r="AI29" s="198">
        <f t="shared" si="2"/>
        <v>43070</v>
      </c>
      <c r="AJ29" s="198">
        <f t="shared" si="2"/>
        <v>43101</v>
      </c>
      <c r="AK29" s="198">
        <f t="shared" si="2"/>
        <v>43132</v>
      </c>
      <c r="AL29" s="198">
        <f t="shared" si="2"/>
        <v>43160</v>
      </c>
      <c r="AM29" s="198">
        <f t="shared" si="2"/>
        <v>43191</v>
      </c>
      <c r="AN29" s="198">
        <f t="shared" si="2"/>
        <v>43221</v>
      </c>
      <c r="AO29" s="198">
        <f t="shared" si="2"/>
        <v>43252</v>
      </c>
      <c r="AP29" s="198">
        <f t="shared" si="2"/>
        <v>43282</v>
      </c>
    </row>
    <row r="30" spans="2:42" s="101" customFormat="1" x14ac:dyDescent="0.2">
      <c r="C30" s="98"/>
      <c r="D30" s="98"/>
      <c r="E30" s="185"/>
      <c r="F30" s="185"/>
      <c r="G30" s="209"/>
      <c r="H30" s="185"/>
      <c r="I30" s="185"/>
      <c r="J30" s="185"/>
      <c r="K30" s="185"/>
      <c r="L30" s="185"/>
      <c r="M30" s="185"/>
      <c r="N30" s="185"/>
      <c r="O30" s="185"/>
      <c r="P30" s="185"/>
      <c r="Q30" s="185"/>
      <c r="R30" s="185"/>
      <c r="S30" s="185"/>
      <c r="T30" s="185"/>
      <c r="U30" s="185"/>
      <c r="V30" s="185"/>
      <c r="W30" s="185"/>
      <c r="X30" s="185"/>
      <c r="Y30" s="185"/>
      <c r="Z30" s="185"/>
      <c r="AA30" s="185"/>
      <c r="AB30" s="185"/>
      <c r="AC30" s="185"/>
    </row>
    <row r="31" spans="2:42" s="101" customFormat="1" x14ac:dyDescent="0.2">
      <c r="C31" s="98" t="s">
        <v>296</v>
      </c>
      <c r="D31" s="98"/>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row>
    <row r="32" spans="2:42" s="101" customFormat="1" ht="13.5" customHeight="1" x14ac:dyDescent="0.2">
      <c r="C32" s="98"/>
      <c r="D32" s="98"/>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row>
    <row r="33" spans="4:46" s="101" customFormat="1" x14ac:dyDescent="0.2">
      <c r="D33" s="593" t="s">
        <v>75</v>
      </c>
      <c r="E33" s="118" t="s">
        <v>73</v>
      </c>
      <c r="F33" s="118"/>
      <c r="G33" s="543">
        <v>0</v>
      </c>
      <c r="H33" s="543">
        <v>0</v>
      </c>
      <c r="I33" s="543">
        <v>0</v>
      </c>
      <c r="J33" s="543">
        <v>0</v>
      </c>
      <c r="K33" s="543">
        <v>0</v>
      </c>
      <c r="L33" s="543">
        <v>0</v>
      </c>
      <c r="M33" s="543">
        <v>0</v>
      </c>
      <c r="N33" s="543">
        <v>0</v>
      </c>
      <c r="O33" s="543">
        <v>0</v>
      </c>
      <c r="P33" s="543">
        <v>0</v>
      </c>
      <c r="Q33" s="543">
        <v>0</v>
      </c>
      <c r="R33" s="543">
        <v>0</v>
      </c>
      <c r="S33" s="543">
        <v>0</v>
      </c>
      <c r="T33" s="543">
        <v>0</v>
      </c>
      <c r="U33" s="543">
        <v>0</v>
      </c>
      <c r="V33" s="543">
        <v>0</v>
      </c>
      <c r="W33" s="543">
        <v>0</v>
      </c>
      <c r="X33" s="543">
        <v>0</v>
      </c>
      <c r="Y33" s="543">
        <v>0</v>
      </c>
      <c r="Z33" s="543">
        <v>0</v>
      </c>
      <c r="AA33" s="543">
        <v>0</v>
      </c>
      <c r="AB33" s="543">
        <v>0</v>
      </c>
      <c r="AC33" s="543">
        <v>0</v>
      </c>
      <c r="AD33" s="543">
        <v>0</v>
      </c>
      <c r="AE33" s="543">
        <v>0</v>
      </c>
      <c r="AF33" s="543">
        <v>0</v>
      </c>
      <c r="AG33" s="543">
        <v>0</v>
      </c>
      <c r="AH33" s="543">
        <v>0</v>
      </c>
      <c r="AI33" s="543">
        <v>0</v>
      </c>
      <c r="AJ33" s="543">
        <v>0</v>
      </c>
      <c r="AK33" s="543">
        <v>0</v>
      </c>
      <c r="AL33" s="543">
        <v>0</v>
      </c>
      <c r="AM33" s="543">
        <v>0</v>
      </c>
      <c r="AN33" s="543">
        <v>0</v>
      </c>
      <c r="AO33" s="543">
        <v>0</v>
      </c>
      <c r="AP33" s="543">
        <v>0</v>
      </c>
    </row>
    <row r="34" spans="4:46" s="101" customFormat="1" x14ac:dyDescent="0.2">
      <c r="D34" s="593"/>
      <c r="E34" s="128" t="s">
        <v>6</v>
      </c>
      <c r="F34" s="128"/>
      <c r="G34" s="544">
        <v>0</v>
      </c>
      <c r="H34" s="544">
        <v>0</v>
      </c>
      <c r="I34" s="544">
        <v>0</v>
      </c>
      <c r="J34" s="544">
        <v>0</v>
      </c>
      <c r="K34" s="544">
        <v>0</v>
      </c>
      <c r="L34" s="544">
        <v>0</v>
      </c>
      <c r="M34" s="544">
        <v>0</v>
      </c>
      <c r="N34" s="544">
        <v>0</v>
      </c>
      <c r="O34" s="544">
        <v>0</v>
      </c>
      <c r="P34" s="544">
        <v>0</v>
      </c>
      <c r="Q34" s="544">
        <v>0</v>
      </c>
      <c r="R34" s="544">
        <v>0</v>
      </c>
      <c r="S34" s="544">
        <v>0</v>
      </c>
      <c r="T34" s="544">
        <v>0</v>
      </c>
      <c r="U34" s="544">
        <v>0</v>
      </c>
      <c r="V34" s="544">
        <v>0</v>
      </c>
      <c r="W34" s="544">
        <v>0</v>
      </c>
      <c r="X34" s="544">
        <v>0</v>
      </c>
      <c r="Y34" s="544">
        <v>0</v>
      </c>
      <c r="Z34" s="544">
        <v>0</v>
      </c>
      <c r="AA34" s="544">
        <v>0</v>
      </c>
      <c r="AB34" s="544">
        <v>0</v>
      </c>
      <c r="AC34" s="544">
        <v>0</v>
      </c>
      <c r="AD34" s="544">
        <v>0</v>
      </c>
      <c r="AE34" s="544">
        <v>0</v>
      </c>
      <c r="AF34" s="544">
        <v>0</v>
      </c>
      <c r="AG34" s="544">
        <v>0</v>
      </c>
      <c r="AH34" s="544">
        <v>0</v>
      </c>
      <c r="AI34" s="544">
        <v>0</v>
      </c>
      <c r="AJ34" s="544">
        <v>0</v>
      </c>
      <c r="AK34" s="544">
        <v>0</v>
      </c>
      <c r="AL34" s="544">
        <v>0</v>
      </c>
      <c r="AM34" s="544">
        <v>0</v>
      </c>
      <c r="AN34" s="544">
        <v>0</v>
      </c>
      <c r="AO34" s="544">
        <v>0</v>
      </c>
      <c r="AP34" s="544">
        <v>0</v>
      </c>
      <c r="AQ34" s="211"/>
      <c r="AR34" s="211"/>
      <c r="AS34" s="211"/>
      <c r="AT34" s="211"/>
    </row>
    <row r="35" spans="4:46" s="101" customFormat="1" x14ac:dyDescent="0.2">
      <c r="D35" s="593"/>
      <c r="E35" s="114" t="s">
        <v>0</v>
      </c>
      <c r="F35" s="114"/>
      <c r="G35" s="212">
        <f t="shared" ref="G35" si="3">IF(ISNUMBER(G33*G34),G33*G34,"")</f>
        <v>0</v>
      </c>
      <c r="H35" s="212">
        <f t="shared" ref="H35:I35" si="4">IF(ISNUMBER(H33*H34),H33*H34,"")</f>
        <v>0</v>
      </c>
      <c r="I35" s="212">
        <f t="shared" si="4"/>
        <v>0</v>
      </c>
      <c r="J35" s="212">
        <f t="shared" ref="J35:AP35" si="5">IF(ISNUMBER(J33*J34),J33*J34,"")</f>
        <v>0</v>
      </c>
      <c r="K35" s="212">
        <f t="shared" si="5"/>
        <v>0</v>
      </c>
      <c r="L35" s="212">
        <f t="shared" si="5"/>
        <v>0</v>
      </c>
      <c r="M35" s="212">
        <f t="shared" si="5"/>
        <v>0</v>
      </c>
      <c r="N35" s="212">
        <f t="shared" si="5"/>
        <v>0</v>
      </c>
      <c r="O35" s="212">
        <f t="shared" si="5"/>
        <v>0</v>
      </c>
      <c r="P35" s="212">
        <f t="shared" si="5"/>
        <v>0</v>
      </c>
      <c r="Q35" s="212">
        <f t="shared" si="5"/>
        <v>0</v>
      </c>
      <c r="R35" s="212">
        <f t="shared" si="5"/>
        <v>0</v>
      </c>
      <c r="S35" s="212">
        <f t="shared" si="5"/>
        <v>0</v>
      </c>
      <c r="T35" s="212">
        <f t="shared" si="5"/>
        <v>0</v>
      </c>
      <c r="U35" s="212">
        <f t="shared" si="5"/>
        <v>0</v>
      </c>
      <c r="V35" s="212">
        <f t="shared" si="5"/>
        <v>0</v>
      </c>
      <c r="W35" s="212">
        <f t="shared" si="5"/>
        <v>0</v>
      </c>
      <c r="X35" s="212">
        <f t="shared" si="5"/>
        <v>0</v>
      </c>
      <c r="Y35" s="212">
        <f t="shared" si="5"/>
        <v>0</v>
      </c>
      <c r="Z35" s="212">
        <f t="shared" si="5"/>
        <v>0</v>
      </c>
      <c r="AA35" s="212">
        <f t="shared" si="5"/>
        <v>0</v>
      </c>
      <c r="AB35" s="212">
        <f t="shared" si="5"/>
        <v>0</v>
      </c>
      <c r="AC35" s="212">
        <f t="shared" si="5"/>
        <v>0</v>
      </c>
      <c r="AD35" s="212">
        <f t="shared" si="5"/>
        <v>0</v>
      </c>
      <c r="AE35" s="212">
        <f t="shared" si="5"/>
        <v>0</v>
      </c>
      <c r="AF35" s="212">
        <f t="shared" si="5"/>
        <v>0</v>
      </c>
      <c r="AG35" s="212">
        <f t="shared" si="5"/>
        <v>0</v>
      </c>
      <c r="AH35" s="212">
        <f t="shared" si="5"/>
        <v>0</v>
      </c>
      <c r="AI35" s="212">
        <f t="shared" si="5"/>
        <v>0</v>
      </c>
      <c r="AJ35" s="212">
        <f t="shared" si="5"/>
        <v>0</v>
      </c>
      <c r="AK35" s="212">
        <f t="shared" si="5"/>
        <v>0</v>
      </c>
      <c r="AL35" s="212">
        <f t="shared" si="5"/>
        <v>0</v>
      </c>
      <c r="AM35" s="212">
        <f t="shared" si="5"/>
        <v>0</v>
      </c>
      <c r="AN35" s="212">
        <f t="shared" si="5"/>
        <v>0</v>
      </c>
      <c r="AO35" s="212">
        <f t="shared" si="5"/>
        <v>0</v>
      </c>
      <c r="AP35" s="212">
        <f t="shared" si="5"/>
        <v>0</v>
      </c>
      <c r="AQ35" s="211"/>
      <c r="AR35" s="211"/>
      <c r="AS35" s="211"/>
      <c r="AT35" s="211"/>
    </row>
    <row r="36" spans="4:46" s="101" customFormat="1" x14ac:dyDescent="0.2">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row>
    <row r="37" spans="4:46" s="101" customFormat="1" x14ac:dyDescent="0.2">
      <c r="D37" s="593" t="s">
        <v>74</v>
      </c>
      <c r="E37" s="118" t="s">
        <v>73</v>
      </c>
      <c r="F37" s="118"/>
      <c r="G37" s="545">
        <v>0</v>
      </c>
      <c r="H37" s="545">
        <v>0</v>
      </c>
      <c r="I37" s="545">
        <v>0</v>
      </c>
      <c r="J37" s="545">
        <v>0</v>
      </c>
      <c r="K37" s="545">
        <v>0</v>
      </c>
      <c r="L37" s="545">
        <v>0</v>
      </c>
      <c r="M37" s="545">
        <v>0</v>
      </c>
      <c r="N37" s="545">
        <v>0</v>
      </c>
      <c r="O37" s="545">
        <v>0</v>
      </c>
      <c r="P37" s="545">
        <v>0</v>
      </c>
      <c r="Q37" s="545">
        <v>0</v>
      </c>
      <c r="R37" s="545">
        <v>0</v>
      </c>
      <c r="S37" s="545">
        <v>0</v>
      </c>
      <c r="T37" s="545">
        <v>0</v>
      </c>
      <c r="U37" s="545">
        <v>0</v>
      </c>
      <c r="V37" s="545">
        <v>0</v>
      </c>
      <c r="W37" s="545">
        <v>0</v>
      </c>
      <c r="X37" s="545">
        <v>0</v>
      </c>
      <c r="Y37" s="545">
        <v>0</v>
      </c>
      <c r="Z37" s="545">
        <v>0</v>
      </c>
      <c r="AA37" s="545">
        <v>0</v>
      </c>
      <c r="AB37" s="545">
        <v>0</v>
      </c>
      <c r="AC37" s="545">
        <v>0</v>
      </c>
      <c r="AD37" s="545">
        <v>0</v>
      </c>
      <c r="AE37" s="545">
        <v>0</v>
      </c>
      <c r="AF37" s="545">
        <v>0</v>
      </c>
      <c r="AG37" s="545">
        <v>0</v>
      </c>
      <c r="AH37" s="545">
        <v>0</v>
      </c>
      <c r="AI37" s="545">
        <v>0</v>
      </c>
      <c r="AJ37" s="545">
        <v>0</v>
      </c>
      <c r="AK37" s="545">
        <v>0</v>
      </c>
      <c r="AL37" s="545">
        <v>0</v>
      </c>
      <c r="AM37" s="545">
        <v>0</v>
      </c>
      <c r="AN37" s="545">
        <v>0</v>
      </c>
      <c r="AO37" s="545">
        <v>0</v>
      </c>
      <c r="AP37" s="545">
        <v>0</v>
      </c>
    </row>
    <row r="38" spans="4:46" s="101" customFormat="1" x14ac:dyDescent="0.2">
      <c r="D38" s="593"/>
      <c r="E38" s="128" t="s">
        <v>6</v>
      </c>
      <c r="F38" s="128"/>
      <c r="G38" s="546">
        <v>0</v>
      </c>
      <c r="H38" s="546">
        <v>0</v>
      </c>
      <c r="I38" s="546">
        <v>0</v>
      </c>
      <c r="J38" s="546">
        <v>0</v>
      </c>
      <c r="K38" s="546">
        <v>0</v>
      </c>
      <c r="L38" s="546">
        <v>0</v>
      </c>
      <c r="M38" s="546">
        <v>0</v>
      </c>
      <c r="N38" s="546">
        <v>0</v>
      </c>
      <c r="O38" s="546">
        <v>0</v>
      </c>
      <c r="P38" s="546">
        <v>0</v>
      </c>
      <c r="Q38" s="546">
        <v>0</v>
      </c>
      <c r="R38" s="546">
        <v>0</v>
      </c>
      <c r="S38" s="546">
        <v>0</v>
      </c>
      <c r="T38" s="546">
        <v>0</v>
      </c>
      <c r="U38" s="546">
        <v>0</v>
      </c>
      <c r="V38" s="546">
        <v>0</v>
      </c>
      <c r="W38" s="546">
        <v>0</v>
      </c>
      <c r="X38" s="546">
        <v>0</v>
      </c>
      <c r="Y38" s="546">
        <v>0</v>
      </c>
      <c r="Z38" s="546">
        <v>0</v>
      </c>
      <c r="AA38" s="546">
        <v>0</v>
      </c>
      <c r="AB38" s="546">
        <v>0</v>
      </c>
      <c r="AC38" s="546">
        <v>0</v>
      </c>
      <c r="AD38" s="546">
        <v>0</v>
      </c>
      <c r="AE38" s="546">
        <v>0</v>
      </c>
      <c r="AF38" s="546">
        <v>0</v>
      </c>
      <c r="AG38" s="546">
        <v>0</v>
      </c>
      <c r="AH38" s="546">
        <v>0</v>
      </c>
      <c r="AI38" s="546">
        <v>0</v>
      </c>
      <c r="AJ38" s="546">
        <v>0</v>
      </c>
      <c r="AK38" s="546">
        <v>0</v>
      </c>
      <c r="AL38" s="546">
        <v>0</v>
      </c>
      <c r="AM38" s="546">
        <v>0</v>
      </c>
      <c r="AN38" s="546">
        <v>0</v>
      </c>
      <c r="AO38" s="546">
        <v>0</v>
      </c>
      <c r="AP38" s="546">
        <v>0</v>
      </c>
      <c r="AQ38" s="211"/>
      <c r="AR38" s="211"/>
      <c r="AS38" s="211"/>
      <c r="AT38" s="211"/>
    </row>
    <row r="39" spans="4:46" s="101" customFormat="1" x14ac:dyDescent="0.2">
      <c r="D39" s="593"/>
      <c r="E39" s="114" t="s">
        <v>0</v>
      </c>
      <c r="F39" s="114"/>
      <c r="G39" s="212">
        <f t="shared" ref="G39" si="6">IF(ISNUMBER(G37*G38),G37*G38,"")</f>
        <v>0</v>
      </c>
      <c r="H39" s="212">
        <f t="shared" ref="H39:I39" si="7">IF(ISNUMBER(H37*H38),H37*H38,"")</f>
        <v>0</v>
      </c>
      <c r="I39" s="212">
        <f t="shared" si="7"/>
        <v>0</v>
      </c>
      <c r="J39" s="212">
        <f t="shared" ref="J39:AP39" si="8">IF(ISNUMBER(J37*J38),J37*J38,"")</f>
        <v>0</v>
      </c>
      <c r="K39" s="212">
        <f t="shared" si="8"/>
        <v>0</v>
      </c>
      <c r="L39" s="212">
        <f t="shared" si="8"/>
        <v>0</v>
      </c>
      <c r="M39" s="212">
        <f t="shared" si="8"/>
        <v>0</v>
      </c>
      <c r="N39" s="212">
        <f t="shared" si="8"/>
        <v>0</v>
      </c>
      <c r="O39" s="212">
        <f t="shared" si="8"/>
        <v>0</v>
      </c>
      <c r="P39" s="212">
        <f t="shared" si="8"/>
        <v>0</v>
      </c>
      <c r="Q39" s="212">
        <f t="shared" si="8"/>
        <v>0</v>
      </c>
      <c r="R39" s="212">
        <f t="shared" si="8"/>
        <v>0</v>
      </c>
      <c r="S39" s="212">
        <f t="shared" si="8"/>
        <v>0</v>
      </c>
      <c r="T39" s="212">
        <f t="shared" si="8"/>
        <v>0</v>
      </c>
      <c r="U39" s="212">
        <f t="shared" si="8"/>
        <v>0</v>
      </c>
      <c r="V39" s="212">
        <f t="shared" si="8"/>
        <v>0</v>
      </c>
      <c r="W39" s="212">
        <f t="shared" si="8"/>
        <v>0</v>
      </c>
      <c r="X39" s="212">
        <f t="shared" si="8"/>
        <v>0</v>
      </c>
      <c r="Y39" s="212">
        <f t="shared" si="8"/>
        <v>0</v>
      </c>
      <c r="Z39" s="212">
        <f t="shared" si="8"/>
        <v>0</v>
      </c>
      <c r="AA39" s="212">
        <f t="shared" si="8"/>
        <v>0</v>
      </c>
      <c r="AB39" s="212">
        <f t="shared" si="8"/>
        <v>0</v>
      </c>
      <c r="AC39" s="212">
        <f t="shared" si="8"/>
        <v>0</v>
      </c>
      <c r="AD39" s="212">
        <f t="shared" si="8"/>
        <v>0</v>
      </c>
      <c r="AE39" s="212">
        <f t="shared" si="8"/>
        <v>0</v>
      </c>
      <c r="AF39" s="212">
        <f t="shared" si="8"/>
        <v>0</v>
      </c>
      <c r="AG39" s="212">
        <f t="shared" si="8"/>
        <v>0</v>
      </c>
      <c r="AH39" s="212">
        <f t="shared" si="8"/>
        <v>0</v>
      </c>
      <c r="AI39" s="212">
        <f t="shared" si="8"/>
        <v>0</v>
      </c>
      <c r="AJ39" s="212">
        <f t="shared" si="8"/>
        <v>0</v>
      </c>
      <c r="AK39" s="212">
        <f t="shared" si="8"/>
        <v>0</v>
      </c>
      <c r="AL39" s="212">
        <f t="shared" si="8"/>
        <v>0</v>
      </c>
      <c r="AM39" s="212">
        <f t="shared" si="8"/>
        <v>0</v>
      </c>
      <c r="AN39" s="212">
        <f t="shared" si="8"/>
        <v>0</v>
      </c>
      <c r="AO39" s="212">
        <f t="shared" si="8"/>
        <v>0</v>
      </c>
      <c r="AP39" s="212">
        <f t="shared" si="8"/>
        <v>0</v>
      </c>
      <c r="AQ39" s="211"/>
      <c r="AR39" s="211"/>
      <c r="AS39" s="211"/>
      <c r="AT39" s="211"/>
    </row>
    <row r="40" spans="4:46" s="101" customFormat="1" x14ac:dyDescent="0.2">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c r="AJ40" s="213"/>
      <c r="AK40" s="213"/>
      <c r="AL40" s="213"/>
      <c r="AM40" s="213"/>
      <c r="AN40" s="213"/>
      <c r="AO40" s="213"/>
      <c r="AP40" s="213"/>
    </row>
    <row r="41" spans="4:46" s="101" customFormat="1" x14ac:dyDescent="0.2">
      <c r="D41" s="593" t="s">
        <v>76</v>
      </c>
      <c r="E41" s="118" t="s">
        <v>73</v>
      </c>
      <c r="F41" s="118"/>
      <c r="G41" s="545">
        <v>0</v>
      </c>
      <c r="H41" s="545">
        <v>0</v>
      </c>
      <c r="I41" s="545">
        <v>0</v>
      </c>
      <c r="J41" s="545">
        <v>0</v>
      </c>
      <c r="K41" s="545">
        <v>0</v>
      </c>
      <c r="L41" s="545">
        <v>0</v>
      </c>
      <c r="M41" s="545">
        <v>0</v>
      </c>
      <c r="N41" s="545">
        <v>0</v>
      </c>
      <c r="O41" s="545">
        <v>0</v>
      </c>
      <c r="P41" s="545">
        <v>0</v>
      </c>
      <c r="Q41" s="545">
        <v>0</v>
      </c>
      <c r="R41" s="545">
        <v>0</v>
      </c>
      <c r="S41" s="545">
        <v>0</v>
      </c>
      <c r="T41" s="545">
        <v>0</v>
      </c>
      <c r="U41" s="545">
        <v>0</v>
      </c>
      <c r="V41" s="545">
        <v>0</v>
      </c>
      <c r="W41" s="545">
        <v>0</v>
      </c>
      <c r="X41" s="545">
        <v>0</v>
      </c>
      <c r="Y41" s="545">
        <v>0</v>
      </c>
      <c r="Z41" s="545">
        <v>0</v>
      </c>
      <c r="AA41" s="545">
        <v>0</v>
      </c>
      <c r="AB41" s="545">
        <v>0</v>
      </c>
      <c r="AC41" s="545">
        <v>0</v>
      </c>
      <c r="AD41" s="545">
        <v>0</v>
      </c>
      <c r="AE41" s="545">
        <v>0</v>
      </c>
      <c r="AF41" s="545">
        <v>0</v>
      </c>
      <c r="AG41" s="545">
        <v>0</v>
      </c>
      <c r="AH41" s="545">
        <v>0</v>
      </c>
      <c r="AI41" s="545">
        <v>0</v>
      </c>
      <c r="AJ41" s="545">
        <v>0</v>
      </c>
      <c r="AK41" s="545">
        <v>0</v>
      </c>
      <c r="AL41" s="545">
        <v>0</v>
      </c>
      <c r="AM41" s="545">
        <v>0</v>
      </c>
      <c r="AN41" s="545">
        <v>0</v>
      </c>
      <c r="AO41" s="545">
        <v>0</v>
      </c>
      <c r="AP41" s="545">
        <v>0</v>
      </c>
    </row>
    <row r="42" spans="4:46" s="101" customFormat="1" x14ac:dyDescent="0.2">
      <c r="D42" s="593"/>
      <c r="E42" s="128" t="s">
        <v>6</v>
      </c>
      <c r="F42" s="128"/>
      <c r="G42" s="546">
        <v>0</v>
      </c>
      <c r="H42" s="546">
        <v>0</v>
      </c>
      <c r="I42" s="546">
        <v>0</v>
      </c>
      <c r="J42" s="546">
        <v>0</v>
      </c>
      <c r="K42" s="546">
        <v>0</v>
      </c>
      <c r="L42" s="546">
        <v>0</v>
      </c>
      <c r="M42" s="546">
        <v>0</v>
      </c>
      <c r="N42" s="546">
        <v>0</v>
      </c>
      <c r="O42" s="546">
        <v>0</v>
      </c>
      <c r="P42" s="546">
        <v>0</v>
      </c>
      <c r="Q42" s="546">
        <v>0</v>
      </c>
      <c r="R42" s="546">
        <v>0</v>
      </c>
      <c r="S42" s="546">
        <v>0</v>
      </c>
      <c r="T42" s="546">
        <v>0</v>
      </c>
      <c r="U42" s="546">
        <v>0</v>
      </c>
      <c r="V42" s="546">
        <v>0</v>
      </c>
      <c r="W42" s="546">
        <v>0</v>
      </c>
      <c r="X42" s="546">
        <v>0</v>
      </c>
      <c r="Y42" s="546">
        <v>0</v>
      </c>
      <c r="Z42" s="546">
        <v>0</v>
      </c>
      <c r="AA42" s="546">
        <v>0</v>
      </c>
      <c r="AB42" s="546">
        <v>0</v>
      </c>
      <c r="AC42" s="546">
        <v>0</v>
      </c>
      <c r="AD42" s="546">
        <v>0</v>
      </c>
      <c r="AE42" s="546">
        <v>0</v>
      </c>
      <c r="AF42" s="546">
        <v>0</v>
      </c>
      <c r="AG42" s="546">
        <v>0</v>
      </c>
      <c r="AH42" s="546">
        <v>0</v>
      </c>
      <c r="AI42" s="546">
        <v>0</v>
      </c>
      <c r="AJ42" s="546">
        <v>0</v>
      </c>
      <c r="AK42" s="546">
        <v>0</v>
      </c>
      <c r="AL42" s="546">
        <v>0</v>
      </c>
      <c r="AM42" s="546">
        <v>0</v>
      </c>
      <c r="AN42" s="546">
        <v>0</v>
      </c>
      <c r="AO42" s="546">
        <v>0</v>
      </c>
      <c r="AP42" s="546">
        <v>0</v>
      </c>
      <c r="AQ42" s="211"/>
      <c r="AR42" s="211"/>
      <c r="AS42" s="211"/>
      <c r="AT42" s="211"/>
    </row>
    <row r="43" spans="4:46" s="101" customFormat="1" x14ac:dyDescent="0.2">
      <c r="D43" s="593"/>
      <c r="E43" s="114" t="s">
        <v>0</v>
      </c>
      <c r="F43" s="114"/>
      <c r="G43" s="212">
        <f t="shared" ref="G43" si="9">IF(ISNUMBER(G41*G42),G41*G42,"")</f>
        <v>0</v>
      </c>
      <c r="H43" s="212">
        <f t="shared" ref="H43:I43" si="10">IF(ISNUMBER(H41*H42),H41*H42,"")</f>
        <v>0</v>
      </c>
      <c r="I43" s="212">
        <f t="shared" si="10"/>
        <v>0</v>
      </c>
      <c r="J43" s="212">
        <f t="shared" ref="J43:AP43" si="11">IF(ISNUMBER(J41*J42),J41*J42,"")</f>
        <v>0</v>
      </c>
      <c r="K43" s="212">
        <f t="shared" si="11"/>
        <v>0</v>
      </c>
      <c r="L43" s="212">
        <f t="shared" si="11"/>
        <v>0</v>
      </c>
      <c r="M43" s="212">
        <f t="shared" si="11"/>
        <v>0</v>
      </c>
      <c r="N43" s="212">
        <f t="shared" si="11"/>
        <v>0</v>
      </c>
      <c r="O43" s="212">
        <f t="shared" si="11"/>
        <v>0</v>
      </c>
      <c r="P43" s="212">
        <f t="shared" si="11"/>
        <v>0</v>
      </c>
      <c r="Q43" s="212">
        <f t="shared" si="11"/>
        <v>0</v>
      </c>
      <c r="R43" s="212">
        <f t="shared" si="11"/>
        <v>0</v>
      </c>
      <c r="S43" s="212">
        <f t="shared" si="11"/>
        <v>0</v>
      </c>
      <c r="T43" s="212">
        <f t="shared" si="11"/>
        <v>0</v>
      </c>
      <c r="U43" s="212">
        <f t="shared" si="11"/>
        <v>0</v>
      </c>
      <c r="V43" s="212">
        <f t="shared" si="11"/>
        <v>0</v>
      </c>
      <c r="W43" s="212">
        <f t="shared" si="11"/>
        <v>0</v>
      </c>
      <c r="X43" s="212">
        <f t="shared" si="11"/>
        <v>0</v>
      </c>
      <c r="Y43" s="212">
        <f t="shared" si="11"/>
        <v>0</v>
      </c>
      <c r="Z43" s="212">
        <f t="shared" si="11"/>
        <v>0</v>
      </c>
      <c r="AA43" s="212">
        <f t="shared" si="11"/>
        <v>0</v>
      </c>
      <c r="AB43" s="212">
        <f t="shared" si="11"/>
        <v>0</v>
      </c>
      <c r="AC43" s="212">
        <f t="shared" si="11"/>
        <v>0</v>
      </c>
      <c r="AD43" s="212">
        <f t="shared" si="11"/>
        <v>0</v>
      </c>
      <c r="AE43" s="212">
        <f t="shared" si="11"/>
        <v>0</v>
      </c>
      <c r="AF43" s="212">
        <f t="shared" si="11"/>
        <v>0</v>
      </c>
      <c r="AG43" s="212">
        <f t="shared" si="11"/>
        <v>0</v>
      </c>
      <c r="AH43" s="212">
        <f t="shared" si="11"/>
        <v>0</v>
      </c>
      <c r="AI43" s="212">
        <f t="shared" si="11"/>
        <v>0</v>
      </c>
      <c r="AJ43" s="212">
        <f t="shared" si="11"/>
        <v>0</v>
      </c>
      <c r="AK43" s="212">
        <f t="shared" si="11"/>
        <v>0</v>
      </c>
      <c r="AL43" s="212">
        <f t="shared" si="11"/>
        <v>0</v>
      </c>
      <c r="AM43" s="212">
        <f t="shared" si="11"/>
        <v>0</v>
      </c>
      <c r="AN43" s="212">
        <f t="shared" si="11"/>
        <v>0</v>
      </c>
      <c r="AO43" s="212">
        <f t="shared" si="11"/>
        <v>0</v>
      </c>
      <c r="AP43" s="212">
        <f t="shared" si="11"/>
        <v>0</v>
      </c>
      <c r="AQ43" s="211"/>
      <c r="AR43" s="211"/>
      <c r="AS43" s="211"/>
      <c r="AT43" s="211"/>
    </row>
    <row r="44" spans="4:46" s="101" customFormat="1" x14ac:dyDescent="0.2">
      <c r="D44" s="215"/>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row>
    <row r="45" spans="4:46" s="101" customFormat="1" x14ac:dyDescent="0.2">
      <c r="D45" s="593" t="s">
        <v>77</v>
      </c>
      <c r="E45" s="142" t="s">
        <v>73</v>
      </c>
      <c r="F45" s="142"/>
      <c r="G45" s="547">
        <v>0</v>
      </c>
      <c r="H45" s="547">
        <v>0</v>
      </c>
      <c r="I45" s="547">
        <v>0</v>
      </c>
      <c r="J45" s="547">
        <v>0</v>
      </c>
      <c r="K45" s="547">
        <v>0</v>
      </c>
      <c r="L45" s="547">
        <v>0</v>
      </c>
      <c r="M45" s="547">
        <v>0</v>
      </c>
      <c r="N45" s="547">
        <v>0</v>
      </c>
      <c r="O45" s="547">
        <v>0</v>
      </c>
      <c r="P45" s="547">
        <v>0</v>
      </c>
      <c r="Q45" s="547">
        <v>0</v>
      </c>
      <c r="R45" s="547">
        <v>0</v>
      </c>
      <c r="S45" s="547">
        <v>0</v>
      </c>
      <c r="T45" s="547">
        <v>0</v>
      </c>
      <c r="U45" s="547">
        <v>0</v>
      </c>
      <c r="V45" s="547">
        <v>0</v>
      </c>
      <c r="W45" s="547">
        <v>0</v>
      </c>
      <c r="X45" s="547">
        <v>0</v>
      </c>
      <c r="Y45" s="547">
        <v>0</v>
      </c>
      <c r="Z45" s="547">
        <v>0</v>
      </c>
      <c r="AA45" s="547">
        <v>0</v>
      </c>
      <c r="AB45" s="547">
        <v>0</v>
      </c>
      <c r="AC45" s="547">
        <v>0</v>
      </c>
      <c r="AD45" s="547">
        <v>0</v>
      </c>
      <c r="AE45" s="547">
        <v>0</v>
      </c>
      <c r="AF45" s="547">
        <v>0</v>
      </c>
      <c r="AG45" s="547">
        <v>0</v>
      </c>
      <c r="AH45" s="547">
        <v>0</v>
      </c>
      <c r="AI45" s="547">
        <v>0</v>
      </c>
      <c r="AJ45" s="547">
        <v>0</v>
      </c>
      <c r="AK45" s="547">
        <v>0</v>
      </c>
      <c r="AL45" s="547">
        <v>0</v>
      </c>
      <c r="AM45" s="547">
        <v>0</v>
      </c>
      <c r="AN45" s="547">
        <v>0</v>
      </c>
      <c r="AO45" s="547">
        <v>0</v>
      </c>
      <c r="AP45" s="547">
        <v>0</v>
      </c>
    </row>
    <row r="46" spans="4:46" s="101" customFormat="1" x14ac:dyDescent="0.2">
      <c r="D46" s="593"/>
      <c r="E46" s="118" t="s">
        <v>6</v>
      </c>
      <c r="F46" s="118"/>
      <c r="G46" s="548">
        <v>0</v>
      </c>
      <c r="H46" s="548">
        <v>0</v>
      </c>
      <c r="I46" s="548">
        <v>0</v>
      </c>
      <c r="J46" s="548">
        <v>0</v>
      </c>
      <c r="K46" s="548">
        <v>0</v>
      </c>
      <c r="L46" s="548">
        <v>0</v>
      </c>
      <c r="M46" s="548">
        <v>0</v>
      </c>
      <c r="N46" s="548">
        <v>0</v>
      </c>
      <c r="O46" s="548">
        <v>0</v>
      </c>
      <c r="P46" s="548">
        <v>0</v>
      </c>
      <c r="Q46" s="548">
        <v>0</v>
      </c>
      <c r="R46" s="548">
        <v>0</v>
      </c>
      <c r="S46" s="548">
        <v>0</v>
      </c>
      <c r="T46" s="548">
        <v>0</v>
      </c>
      <c r="U46" s="548">
        <v>0</v>
      </c>
      <c r="V46" s="548">
        <v>0</v>
      </c>
      <c r="W46" s="548">
        <v>0</v>
      </c>
      <c r="X46" s="548">
        <v>0</v>
      </c>
      <c r="Y46" s="548">
        <v>0</v>
      </c>
      <c r="Z46" s="548">
        <v>0</v>
      </c>
      <c r="AA46" s="548">
        <v>0</v>
      </c>
      <c r="AB46" s="548">
        <v>0</v>
      </c>
      <c r="AC46" s="548">
        <v>0</v>
      </c>
      <c r="AD46" s="548">
        <v>0</v>
      </c>
      <c r="AE46" s="548">
        <v>0</v>
      </c>
      <c r="AF46" s="548">
        <v>0</v>
      </c>
      <c r="AG46" s="548">
        <v>0</v>
      </c>
      <c r="AH46" s="548">
        <v>0</v>
      </c>
      <c r="AI46" s="548">
        <v>0</v>
      </c>
      <c r="AJ46" s="548">
        <v>0</v>
      </c>
      <c r="AK46" s="548">
        <v>0</v>
      </c>
      <c r="AL46" s="548">
        <v>0</v>
      </c>
      <c r="AM46" s="548">
        <v>0</v>
      </c>
      <c r="AN46" s="548">
        <v>0</v>
      </c>
      <c r="AO46" s="548">
        <v>0</v>
      </c>
      <c r="AP46" s="548">
        <v>0</v>
      </c>
      <c r="AQ46" s="211"/>
      <c r="AR46" s="211"/>
      <c r="AS46" s="211"/>
      <c r="AT46" s="211"/>
    </row>
    <row r="47" spans="4:46" s="101" customFormat="1" x14ac:dyDescent="0.2">
      <c r="D47" s="593"/>
      <c r="E47" s="114" t="s">
        <v>0</v>
      </c>
      <c r="F47" s="114"/>
      <c r="G47" s="212">
        <f t="shared" ref="G47" si="12">IF(ISNUMBER(G45*G46),G45*G46,"")</f>
        <v>0</v>
      </c>
      <c r="H47" s="212">
        <f t="shared" ref="H47:I47" si="13">IF(ISNUMBER(H45*H46),H45*H46,"")</f>
        <v>0</v>
      </c>
      <c r="I47" s="212">
        <f t="shared" si="13"/>
        <v>0</v>
      </c>
      <c r="J47" s="212">
        <f t="shared" ref="J47:AP47" si="14">IF(ISNUMBER(J45*J46),J45*J46,"")</f>
        <v>0</v>
      </c>
      <c r="K47" s="212">
        <f t="shared" si="14"/>
        <v>0</v>
      </c>
      <c r="L47" s="212">
        <f t="shared" si="14"/>
        <v>0</v>
      </c>
      <c r="M47" s="212">
        <f t="shared" si="14"/>
        <v>0</v>
      </c>
      <c r="N47" s="212">
        <f t="shared" si="14"/>
        <v>0</v>
      </c>
      <c r="O47" s="212">
        <f t="shared" si="14"/>
        <v>0</v>
      </c>
      <c r="P47" s="212">
        <f t="shared" si="14"/>
        <v>0</v>
      </c>
      <c r="Q47" s="212">
        <f t="shared" si="14"/>
        <v>0</v>
      </c>
      <c r="R47" s="212">
        <f t="shared" si="14"/>
        <v>0</v>
      </c>
      <c r="S47" s="212">
        <f t="shared" si="14"/>
        <v>0</v>
      </c>
      <c r="T47" s="212">
        <f t="shared" si="14"/>
        <v>0</v>
      </c>
      <c r="U47" s="212">
        <f t="shared" si="14"/>
        <v>0</v>
      </c>
      <c r="V47" s="212">
        <f t="shared" si="14"/>
        <v>0</v>
      </c>
      <c r="W47" s="212">
        <f t="shared" si="14"/>
        <v>0</v>
      </c>
      <c r="X47" s="212">
        <f t="shared" si="14"/>
        <v>0</v>
      </c>
      <c r="Y47" s="212">
        <f t="shared" si="14"/>
        <v>0</v>
      </c>
      <c r="Z47" s="212">
        <f t="shared" si="14"/>
        <v>0</v>
      </c>
      <c r="AA47" s="212">
        <f t="shared" si="14"/>
        <v>0</v>
      </c>
      <c r="AB47" s="212">
        <f t="shared" si="14"/>
        <v>0</v>
      </c>
      <c r="AC47" s="212">
        <f t="shared" si="14"/>
        <v>0</v>
      </c>
      <c r="AD47" s="212">
        <f t="shared" si="14"/>
        <v>0</v>
      </c>
      <c r="AE47" s="212">
        <f t="shared" si="14"/>
        <v>0</v>
      </c>
      <c r="AF47" s="212">
        <f t="shared" si="14"/>
        <v>0</v>
      </c>
      <c r="AG47" s="212">
        <f t="shared" si="14"/>
        <v>0</v>
      </c>
      <c r="AH47" s="212">
        <f t="shared" si="14"/>
        <v>0</v>
      </c>
      <c r="AI47" s="212">
        <f t="shared" si="14"/>
        <v>0</v>
      </c>
      <c r="AJ47" s="212">
        <f t="shared" si="14"/>
        <v>0</v>
      </c>
      <c r="AK47" s="212">
        <f t="shared" si="14"/>
        <v>0</v>
      </c>
      <c r="AL47" s="212">
        <f t="shared" si="14"/>
        <v>0</v>
      </c>
      <c r="AM47" s="212">
        <f t="shared" si="14"/>
        <v>0</v>
      </c>
      <c r="AN47" s="212">
        <f t="shared" si="14"/>
        <v>0</v>
      </c>
      <c r="AO47" s="212">
        <f t="shared" si="14"/>
        <v>0</v>
      </c>
      <c r="AP47" s="212">
        <f t="shared" si="14"/>
        <v>0</v>
      </c>
      <c r="AQ47" s="211"/>
      <c r="AR47" s="211"/>
      <c r="AS47" s="211"/>
      <c r="AT47" s="211"/>
    </row>
    <row r="48" spans="4:46" s="101" customFormat="1" x14ac:dyDescent="0.2">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row>
    <row r="49" spans="2:46" s="101" customFormat="1" x14ac:dyDescent="0.2">
      <c r="D49" s="593" t="s">
        <v>78</v>
      </c>
      <c r="E49" s="142" t="s">
        <v>73</v>
      </c>
      <c r="F49" s="142"/>
      <c r="G49" s="547">
        <v>0</v>
      </c>
      <c r="H49" s="547">
        <v>0</v>
      </c>
      <c r="I49" s="547">
        <v>0</v>
      </c>
      <c r="J49" s="547">
        <v>0</v>
      </c>
      <c r="K49" s="547">
        <v>0</v>
      </c>
      <c r="L49" s="547">
        <v>0</v>
      </c>
      <c r="M49" s="547">
        <v>0</v>
      </c>
      <c r="N49" s="547">
        <v>0</v>
      </c>
      <c r="O49" s="547">
        <v>0</v>
      </c>
      <c r="P49" s="547">
        <v>0</v>
      </c>
      <c r="Q49" s="547">
        <v>0</v>
      </c>
      <c r="R49" s="547">
        <v>0</v>
      </c>
      <c r="S49" s="547">
        <v>0</v>
      </c>
      <c r="T49" s="547">
        <v>0</v>
      </c>
      <c r="U49" s="547">
        <v>0</v>
      </c>
      <c r="V49" s="547">
        <v>0</v>
      </c>
      <c r="W49" s="547">
        <v>0</v>
      </c>
      <c r="X49" s="547">
        <v>0</v>
      </c>
      <c r="Y49" s="547">
        <v>0</v>
      </c>
      <c r="Z49" s="547">
        <v>0</v>
      </c>
      <c r="AA49" s="547">
        <v>0</v>
      </c>
      <c r="AB49" s="547">
        <v>0</v>
      </c>
      <c r="AC49" s="547">
        <v>0</v>
      </c>
      <c r="AD49" s="547">
        <v>0</v>
      </c>
      <c r="AE49" s="547">
        <v>0</v>
      </c>
      <c r="AF49" s="547">
        <v>0</v>
      </c>
      <c r="AG49" s="547">
        <v>0</v>
      </c>
      <c r="AH49" s="547">
        <v>0</v>
      </c>
      <c r="AI49" s="547">
        <v>0</v>
      </c>
      <c r="AJ49" s="547">
        <v>0</v>
      </c>
      <c r="AK49" s="547">
        <v>0</v>
      </c>
      <c r="AL49" s="547">
        <v>0</v>
      </c>
      <c r="AM49" s="547">
        <v>0</v>
      </c>
      <c r="AN49" s="547">
        <v>0</v>
      </c>
      <c r="AO49" s="547">
        <v>0</v>
      </c>
      <c r="AP49" s="547">
        <v>0</v>
      </c>
    </row>
    <row r="50" spans="2:46" s="101" customFormat="1" x14ac:dyDescent="0.2">
      <c r="D50" s="593"/>
      <c r="E50" s="118" t="s">
        <v>6</v>
      </c>
      <c r="F50" s="118"/>
      <c r="G50" s="548">
        <v>0</v>
      </c>
      <c r="H50" s="548">
        <v>0</v>
      </c>
      <c r="I50" s="548">
        <v>0</v>
      </c>
      <c r="J50" s="548">
        <v>0</v>
      </c>
      <c r="K50" s="548">
        <v>0</v>
      </c>
      <c r="L50" s="548">
        <v>0</v>
      </c>
      <c r="M50" s="548">
        <v>0</v>
      </c>
      <c r="N50" s="548">
        <v>0</v>
      </c>
      <c r="O50" s="548">
        <v>0</v>
      </c>
      <c r="P50" s="548">
        <v>0</v>
      </c>
      <c r="Q50" s="548">
        <v>0</v>
      </c>
      <c r="R50" s="548">
        <v>0</v>
      </c>
      <c r="S50" s="548">
        <v>0</v>
      </c>
      <c r="T50" s="548">
        <v>0</v>
      </c>
      <c r="U50" s="548">
        <v>0</v>
      </c>
      <c r="V50" s="548">
        <v>0</v>
      </c>
      <c r="W50" s="548">
        <v>0</v>
      </c>
      <c r="X50" s="548">
        <v>0</v>
      </c>
      <c r="Y50" s="548">
        <v>0</v>
      </c>
      <c r="Z50" s="548">
        <v>0</v>
      </c>
      <c r="AA50" s="548">
        <v>0</v>
      </c>
      <c r="AB50" s="548">
        <v>0</v>
      </c>
      <c r="AC50" s="548">
        <v>0</v>
      </c>
      <c r="AD50" s="548">
        <v>0</v>
      </c>
      <c r="AE50" s="548">
        <v>0</v>
      </c>
      <c r="AF50" s="548">
        <v>0</v>
      </c>
      <c r="AG50" s="548">
        <v>0</v>
      </c>
      <c r="AH50" s="548">
        <v>0</v>
      </c>
      <c r="AI50" s="548">
        <v>0</v>
      </c>
      <c r="AJ50" s="548">
        <v>0</v>
      </c>
      <c r="AK50" s="548">
        <v>0</v>
      </c>
      <c r="AL50" s="548">
        <v>0</v>
      </c>
      <c r="AM50" s="548">
        <v>0</v>
      </c>
      <c r="AN50" s="548">
        <v>0</v>
      </c>
      <c r="AO50" s="548">
        <v>0</v>
      </c>
      <c r="AP50" s="548">
        <v>0</v>
      </c>
      <c r="AQ50" s="211"/>
      <c r="AR50" s="211"/>
      <c r="AS50" s="211"/>
      <c r="AT50" s="211"/>
    </row>
    <row r="51" spans="2:46" s="101" customFormat="1" x14ac:dyDescent="0.2">
      <c r="D51" s="593"/>
      <c r="E51" s="114" t="s">
        <v>0</v>
      </c>
      <c r="F51" s="114"/>
      <c r="G51" s="212">
        <f t="shared" ref="G51" si="15">IF(ISNUMBER(G49*G50),G49*G50,"")</f>
        <v>0</v>
      </c>
      <c r="H51" s="212">
        <f t="shared" ref="H51:I51" si="16">IF(ISNUMBER(H49*H50),H49*H50,"")</f>
        <v>0</v>
      </c>
      <c r="I51" s="212">
        <f t="shared" si="16"/>
        <v>0</v>
      </c>
      <c r="J51" s="212">
        <f t="shared" ref="J51:AP51" si="17">IF(ISNUMBER(J49*J50),J49*J50,"")</f>
        <v>0</v>
      </c>
      <c r="K51" s="212">
        <f t="shared" si="17"/>
        <v>0</v>
      </c>
      <c r="L51" s="212">
        <f t="shared" si="17"/>
        <v>0</v>
      </c>
      <c r="M51" s="212">
        <f t="shared" si="17"/>
        <v>0</v>
      </c>
      <c r="N51" s="212">
        <f t="shared" si="17"/>
        <v>0</v>
      </c>
      <c r="O51" s="212">
        <f t="shared" si="17"/>
        <v>0</v>
      </c>
      <c r="P51" s="212">
        <f t="shared" si="17"/>
        <v>0</v>
      </c>
      <c r="Q51" s="212">
        <f t="shared" si="17"/>
        <v>0</v>
      </c>
      <c r="R51" s="212">
        <f t="shared" si="17"/>
        <v>0</v>
      </c>
      <c r="S51" s="212">
        <f t="shared" si="17"/>
        <v>0</v>
      </c>
      <c r="T51" s="212">
        <f t="shared" si="17"/>
        <v>0</v>
      </c>
      <c r="U51" s="212">
        <f t="shared" si="17"/>
        <v>0</v>
      </c>
      <c r="V51" s="212">
        <f t="shared" si="17"/>
        <v>0</v>
      </c>
      <c r="W51" s="212">
        <f t="shared" si="17"/>
        <v>0</v>
      </c>
      <c r="X51" s="212">
        <f t="shared" si="17"/>
        <v>0</v>
      </c>
      <c r="Y51" s="212">
        <f t="shared" si="17"/>
        <v>0</v>
      </c>
      <c r="Z51" s="212">
        <f t="shared" si="17"/>
        <v>0</v>
      </c>
      <c r="AA51" s="212">
        <f t="shared" si="17"/>
        <v>0</v>
      </c>
      <c r="AB51" s="212">
        <f t="shared" si="17"/>
        <v>0</v>
      </c>
      <c r="AC51" s="212">
        <f t="shared" si="17"/>
        <v>0</v>
      </c>
      <c r="AD51" s="212">
        <f t="shared" si="17"/>
        <v>0</v>
      </c>
      <c r="AE51" s="212">
        <f t="shared" si="17"/>
        <v>0</v>
      </c>
      <c r="AF51" s="212">
        <f t="shared" si="17"/>
        <v>0</v>
      </c>
      <c r="AG51" s="212">
        <f t="shared" si="17"/>
        <v>0</v>
      </c>
      <c r="AH51" s="212">
        <f t="shared" si="17"/>
        <v>0</v>
      </c>
      <c r="AI51" s="212">
        <f t="shared" si="17"/>
        <v>0</v>
      </c>
      <c r="AJ51" s="212">
        <f t="shared" si="17"/>
        <v>0</v>
      </c>
      <c r="AK51" s="212">
        <f t="shared" si="17"/>
        <v>0</v>
      </c>
      <c r="AL51" s="212">
        <f t="shared" si="17"/>
        <v>0</v>
      </c>
      <c r="AM51" s="212">
        <f t="shared" si="17"/>
        <v>0</v>
      </c>
      <c r="AN51" s="212">
        <f t="shared" si="17"/>
        <v>0</v>
      </c>
      <c r="AO51" s="212">
        <f t="shared" si="17"/>
        <v>0</v>
      </c>
      <c r="AP51" s="212">
        <f t="shared" si="17"/>
        <v>0</v>
      </c>
      <c r="AQ51" s="211"/>
      <c r="AR51" s="211"/>
      <c r="AS51" s="211"/>
      <c r="AT51" s="211"/>
    </row>
    <row r="52" spans="2:46" s="101" customFormat="1" x14ac:dyDescent="0.2">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row>
    <row r="53" spans="2:46" s="101" customFormat="1" x14ac:dyDescent="0.2">
      <c r="D53" s="593" t="s">
        <v>79</v>
      </c>
      <c r="E53" s="142" t="s">
        <v>73</v>
      </c>
      <c r="F53" s="142"/>
      <c r="G53" s="547">
        <v>0</v>
      </c>
      <c r="H53" s="547">
        <v>0</v>
      </c>
      <c r="I53" s="547">
        <v>0</v>
      </c>
      <c r="J53" s="547">
        <v>0</v>
      </c>
      <c r="K53" s="547">
        <v>0</v>
      </c>
      <c r="L53" s="547">
        <v>0</v>
      </c>
      <c r="M53" s="547">
        <v>0</v>
      </c>
      <c r="N53" s="547">
        <v>0</v>
      </c>
      <c r="O53" s="547">
        <v>0</v>
      </c>
      <c r="P53" s="547">
        <v>0</v>
      </c>
      <c r="Q53" s="547">
        <v>0</v>
      </c>
      <c r="R53" s="547">
        <v>0</v>
      </c>
      <c r="S53" s="547">
        <v>0</v>
      </c>
      <c r="T53" s="547">
        <v>0</v>
      </c>
      <c r="U53" s="547">
        <v>0</v>
      </c>
      <c r="V53" s="547">
        <v>0</v>
      </c>
      <c r="W53" s="547">
        <v>0</v>
      </c>
      <c r="X53" s="547">
        <v>0</v>
      </c>
      <c r="Y53" s="547">
        <v>0</v>
      </c>
      <c r="Z53" s="547">
        <v>0</v>
      </c>
      <c r="AA53" s="547">
        <v>0</v>
      </c>
      <c r="AB53" s="547">
        <v>0</v>
      </c>
      <c r="AC53" s="547">
        <v>0</v>
      </c>
      <c r="AD53" s="547">
        <v>0</v>
      </c>
      <c r="AE53" s="547">
        <v>0</v>
      </c>
      <c r="AF53" s="547">
        <v>0</v>
      </c>
      <c r="AG53" s="547">
        <v>0</v>
      </c>
      <c r="AH53" s="547">
        <v>0</v>
      </c>
      <c r="AI53" s="547">
        <v>0</v>
      </c>
      <c r="AJ53" s="547">
        <v>0</v>
      </c>
      <c r="AK53" s="547">
        <v>0</v>
      </c>
      <c r="AL53" s="547">
        <v>0</v>
      </c>
      <c r="AM53" s="547">
        <v>0</v>
      </c>
      <c r="AN53" s="547">
        <v>0</v>
      </c>
      <c r="AO53" s="547">
        <v>0</v>
      </c>
      <c r="AP53" s="547">
        <v>0</v>
      </c>
    </row>
    <row r="54" spans="2:46" s="101" customFormat="1" x14ac:dyDescent="0.2">
      <c r="D54" s="593"/>
      <c r="E54" s="118" t="s">
        <v>6</v>
      </c>
      <c r="F54" s="118"/>
      <c r="G54" s="548">
        <v>0</v>
      </c>
      <c r="H54" s="548">
        <v>0</v>
      </c>
      <c r="I54" s="548">
        <v>0</v>
      </c>
      <c r="J54" s="548">
        <v>0</v>
      </c>
      <c r="K54" s="548">
        <v>0</v>
      </c>
      <c r="L54" s="548">
        <v>0</v>
      </c>
      <c r="M54" s="548">
        <v>0</v>
      </c>
      <c r="N54" s="548">
        <v>0</v>
      </c>
      <c r="O54" s="548">
        <v>0</v>
      </c>
      <c r="P54" s="548">
        <v>0</v>
      </c>
      <c r="Q54" s="548">
        <v>0</v>
      </c>
      <c r="R54" s="548">
        <v>0</v>
      </c>
      <c r="S54" s="548">
        <v>0</v>
      </c>
      <c r="T54" s="548">
        <v>0</v>
      </c>
      <c r="U54" s="548">
        <v>0</v>
      </c>
      <c r="V54" s="548">
        <v>0</v>
      </c>
      <c r="W54" s="548">
        <v>0</v>
      </c>
      <c r="X54" s="548">
        <v>0</v>
      </c>
      <c r="Y54" s="548">
        <v>0</v>
      </c>
      <c r="Z54" s="548">
        <v>0</v>
      </c>
      <c r="AA54" s="548">
        <v>0</v>
      </c>
      <c r="AB54" s="548">
        <v>0</v>
      </c>
      <c r="AC54" s="548">
        <v>0</v>
      </c>
      <c r="AD54" s="548">
        <v>0</v>
      </c>
      <c r="AE54" s="548">
        <v>0</v>
      </c>
      <c r="AF54" s="548">
        <v>0</v>
      </c>
      <c r="AG54" s="548">
        <v>0</v>
      </c>
      <c r="AH54" s="548">
        <v>0</v>
      </c>
      <c r="AI54" s="548">
        <v>0</v>
      </c>
      <c r="AJ54" s="548">
        <v>0</v>
      </c>
      <c r="AK54" s="548">
        <v>0</v>
      </c>
      <c r="AL54" s="548">
        <v>0</v>
      </c>
      <c r="AM54" s="548">
        <v>0</v>
      </c>
      <c r="AN54" s="548">
        <v>0</v>
      </c>
      <c r="AO54" s="548">
        <v>0</v>
      </c>
      <c r="AP54" s="548">
        <v>0</v>
      </c>
      <c r="AQ54" s="211"/>
      <c r="AR54" s="211"/>
      <c r="AS54" s="211"/>
      <c r="AT54" s="211"/>
    </row>
    <row r="55" spans="2:46" s="101" customFormat="1" x14ac:dyDescent="0.2">
      <c r="D55" s="593"/>
      <c r="E55" s="114" t="s">
        <v>0</v>
      </c>
      <c r="F55" s="114"/>
      <c r="G55" s="212">
        <f t="shared" ref="G55:AP55" si="18">IF(ISNUMBER(G53*G54),G53*G54,"")</f>
        <v>0</v>
      </c>
      <c r="H55" s="212">
        <f t="shared" si="18"/>
        <v>0</v>
      </c>
      <c r="I55" s="212">
        <f t="shared" si="18"/>
        <v>0</v>
      </c>
      <c r="J55" s="212">
        <f t="shared" si="18"/>
        <v>0</v>
      </c>
      <c r="K55" s="212">
        <f t="shared" si="18"/>
        <v>0</v>
      </c>
      <c r="L55" s="212">
        <f t="shared" si="18"/>
        <v>0</v>
      </c>
      <c r="M55" s="212">
        <f t="shared" si="18"/>
        <v>0</v>
      </c>
      <c r="N55" s="212">
        <f t="shared" si="18"/>
        <v>0</v>
      </c>
      <c r="O55" s="212">
        <f t="shared" si="18"/>
        <v>0</v>
      </c>
      <c r="P55" s="212">
        <f t="shared" si="18"/>
        <v>0</v>
      </c>
      <c r="Q55" s="212">
        <f t="shared" si="18"/>
        <v>0</v>
      </c>
      <c r="R55" s="212">
        <f t="shared" si="18"/>
        <v>0</v>
      </c>
      <c r="S55" s="212">
        <f t="shared" si="18"/>
        <v>0</v>
      </c>
      <c r="T55" s="212">
        <f t="shared" si="18"/>
        <v>0</v>
      </c>
      <c r="U55" s="212">
        <f t="shared" si="18"/>
        <v>0</v>
      </c>
      <c r="V55" s="212">
        <f t="shared" si="18"/>
        <v>0</v>
      </c>
      <c r="W55" s="212">
        <f t="shared" si="18"/>
        <v>0</v>
      </c>
      <c r="X55" s="212">
        <f t="shared" si="18"/>
        <v>0</v>
      </c>
      <c r="Y55" s="212">
        <f t="shared" si="18"/>
        <v>0</v>
      </c>
      <c r="Z55" s="212">
        <f t="shared" si="18"/>
        <v>0</v>
      </c>
      <c r="AA55" s="212">
        <f t="shared" si="18"/>
        <v>0</v>
      </c>
      <c r="AB55" s="212">
        <f t="shared" si="18"/>
        <v>0</v>
      </c>
      <c r="AC55" s="212">
        <f t="shared" si="18"/>
        <v>0</v>
      </c>
      <c r="AD55" s="212">
        <f t="shared" si="18"/>
        <v>0</v>
      </c>
      <c r="AE55" s="212">
        <f t="shared" si="18"/>
        <v>0</v>
      </c>
      <c r="AF55" s="212">
        <f t="shared" si="18"/>
        <v>0</v>
      </c>
      <c r="AG55" s="212">
        <f t="shared" si="18"/>
        <v>0</v>
      </c>
      <c r="AH55" s="212">
        <f t="shared" si="18"/>
        <v>0</v>
      </c>
      <c r="AI55" s="212">
        <f t="shared" si="18"/>
        <v>0</v>
      </c>
      <c r="AJ55" s="212">
        <f t="shared" si="18"/>
        <v>0</v>
      </c>
      <c r="AK55" s="212">
        <f t="shared" si="18"/>
        <v>0</v>
      </c>
      <c r="AL55" s="212">
        <f t="shared" si="18"/>
        <v>0</v>
      </c>
      <c r="AM55" s="212">
        <f t="shared" si="18"/>
        <v>0</v>
      </c>
      <c r="AN55" s="212">
        <f t="shared" si="18"/>
        <v>0</v>
      </c>
      <c r="AO55" s="212">
        <f t="shared" si="18"/>
        <v>0</v>
      </c>
      <c r="AP55" s="212">
        <f t="shared" si="18"/>
        <v>0</v>
      </c>
      <c r="AQ55" s="211"/>
      <c r="AR55" s="211"/>
      <c r="AS55" s="211"/>
      <c r="AT55" s="211"/>
    </row>
    <row r="56" spans="2:46" s="101" customFormat="1" x14ac:dyDescent="0.2">
      <c r="G56" s="213"/>
      <c r="H56" s="213"/>
      <c r="I56" s="213"/>
      <c r="J56" s="214"/>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row>
    <row r="57" spans="2:46" s="217" customFormat="1" ht="15.75" x14ac:dyDescent="0.2">
      <c r="C57" s="206" t="s">
        <v>0</v>
      </c>
      <c r="D57" s="207"/>
      <c r="E57" s="207"/>
      <c r="F57" s="207"/>
      <c r="G57" s="218">
        <f>G35+G39+G43+G47+G55+G51</f>
        <v>0</v>
      </c>
      <c r="H57" s="218">
        <f t="shared" ref="H57:AP57" si="19">H35+H39+H43+H47+H55+H51</f>
        <v>0</v>
      </c>
      <c r="I57" s="218">
        <f t="shared" si="19"/>
        <v>0</v>
      </c>
      <c r="J57" s="218">
        <f t="shared" si="19"/>
        <v>0</v>
      </c>
      <c r="K57" s="218">
        <f t="shared" si="19"/>
        <v>0</v>
      </c>
      <c r="L57" s="218">
        <f t="shared" si="19"/>
        <v>0</v>
      </c>
      <c r="M57" s="218">
        <f t="shared" si="19"/>
        <v>0</v>
      </c>
      <c r="N57" s="218">
        <f t="shared" si="19"/>
        <v>0</v>
      </c>
      <c r="O57" s="218">
        <f t="shared" si="19"/>
        <v>0</v>
      </c>
      <c r="P57" s="218">
        <f t="shared" si="19"/>
        <v>0</v>
      </c>
      <c r="Q57" s="218">
        <f t="shared" si="19"/>
        <v>0</v>
      </c>
      <c r="R57" s="218">
        <f t="shared" si="19"/>
        <v>0</v>
      </c>
      <c r="S57" s="218">
        <f t="shared" si="19"/>
        <v>0</v>
      </c>
      <c r="T57" s="218">
        <f t="shared" si="19"/>
        <v>0</v>
      </c>
      <c r="U57" s="218">
        <f t="shared" si="19"/>
        <v>0</v>
      </c>
      <c r="V57" s="218">
        <f t="shared" si="19"/>
        <v>0</v>
      </c>
      <c r="W57" s="218">
        <f t="shared" si="19"/>
        <v>0</v>
      </c>
      <c r="X57" s="218">
        <f t="shared" si="19"/>
        <v>0</v>
      </c>
      <c r="Y57" s="218">
        <f t="shared" si="19"/>
        <v>0</v>
      </c>
      <c r="Z57" s="218">
        <f t="shared" si="19"/>
        <v>0</v>
      </c>
      <c r="AA57" s="218">
        <f t="shared" si="19"/>
        <v>0</v>
      </c>
      <c r="AB57" s="218">
        <f t="shared" si="19"/>
        <v>0</v>
      </c>
      <c r="AC57" s="218">
        <f t="shared" si="19"/>
        <v>0</v>
      </c>
      <c r="AD57" s="218">
        <f t="shared" si="19"/>
        <v>0</v>
      </c>
      <c r="AE57" s="218">
        <f t="shared" si="19"/>
        <v>0</v>
      </c>
      <c r="AF57" s="218">
        <f t="shared" si="19"/>
        <v>0</v>
      </c>
      <c r="AG57" s="218">
        <f t="shared" si="19"/>
        <v>0</v>
      </c>
      <c r="AH57" s="218">
        <f t="shared" si="19"/>
        <v>0</v>
      </c>
      <c r="AI57" s="218">
        <f t="shared" si="19"/>
        <v>0</v>
      </c>
      <c r="AJ57" s="218">
        <f t="shared" si="19"/>
        <v>0</v>
      </c>
      <c r="AK57" s="218">
        <f t="shared" si="19"/>
        <v>0</v>
      </c>
      <c r="AL57" s="218">
        <f t="shared" si="19"/>
        <v>0</v>
      </c>
      <c r="AM57" s="218">
        <f t="shared" si="19"/>
        <v>0</v>
      </c>
      <c r="AN57" s="218">
        <f t="shared" si="19"/>
        <v>0</v>
      </c>
      <c r="AO57" s="218">
        <f t="shared" si="19"/>
        <v>0</v>
      </c>
      <c r="AP57" s="218">
        <f t="shared" si="19"/>
        <v>0</v>
      </c>
    </row>
    <row r="58" spans="2:46" s="101" customFormat="1" x14ac:dyDescent="0.2">
      <c r="J58" s="185"/>
    </row>
    <row r="59" spans="2:46" s="101" customFormat="1" x14ac:dyDescent="0.2">
      <c r="C59" s="219"/>
      <c r="D59" s="219"/>
    </row>
    <row r="60" spans="2:46" s="101" customFormat="1" ht="18.75" customHeight="1" x14ac:dyDescent="0.2">
      <c r="C60" s="220" t="s">
        <v>276</v>
      </c>
      <c r="D60" s="221"/>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row>
    <row r="61" spans="2:46" s="101" customFormat="1" x14ac:dyDescent="0.2">
      <c r="C61" s="219"/>
      <c r="D61" s="219"/>
    </row>
    <row r="62" spans="2:46" s="101" customFormat="1" ht="15.75" x14ac:dyDescent="0.2">
      <c r="B62" s="118"/>
      <c r="C62" s="206" t="s">
        <v>297</v>
      </c>
      <c r="D62" s="207"/>
      <c r="E62" s="208"/>
      <c r="F62" s="208"/>
      <c r="G62" s="198">
        <f>G29</f>
        <v>42217</v>
      </c>
      <c r="H62" s="198">
        <f>DATE(YEAR(G62),MONTH(G62)+$I$7,DAY(G62))</f>
        <v>42248</v>
      </c>
      <c r="I62" s="198">
        <f t="shared" ref="I62:AP62" si="20">DATE(YEAR(H62),MONTH(H62)+$I$7,DAY(H62))</f>
        <v>42278</v>
      </c>
      <c r="J62" s="198">
        <f t="shared" si="20"/>
        <v>42309</v>
      </c>
      <c r="K62" s="198">
        <f t="shared" si="20"/>
        <v>42339</v>
      </c>
      <c r="L62" s="198">
        <f t="shared" si="20"/>
        <v>42370</v>
      </c>
      <c r="M62" s="198">
        <f t="shared" si="20"/>
        <v>42401</v>
      </c>
      <c r="N62" s="198">
        <f t="shared" si="20"/>
        <v>42430</v>
      </c>
      <c r="O62" s="198">
        <f t="shared" si="20"/>
        <v>42461</v>
      </c>
      <c r="P62" s="198">
        <f t="shared" si="20"/>
        <v>42491</v>
      </c>
      <c r="Q62" s="198">
        <f t="shared" si="20"/>
        <v>42522</v>
      </c>
      <c r="R62" s="198">
        <f t="shared" si="20"/>
        <v>42552</v>
      </c>
      <c r="S62" s="198">
        <f t="shared" si="20"/>
        <v>42583</v>
      </c>
      <c r="T62" s="198">
        <f t="shared" si="20"/>
        <v>42614</v>
      </c>
      <c r="U62" s="198">
        <f t="shared" si="20"/>
        <v>42644</v>
      </c>
      <c r="V62" s="198">
        <f t="shared" si="20"/>
        <v>42675</v>
      </c>
      <c r="W62" s="198">
        <f t="shared" si="20"/>
        <v>42705</v>
      </c>
      <c r="X62" s="198">
        <f t="shared" si="20"/>
        <v>42736</v>
      </c>
      <c r="Y62" s="198">
        <f t="shared" si="20"/>
        <v>42767</v>
      </c>
      <c r="Z62" s="198">
        <f t="shared" si="20"/>
        <v>42795</v>
      </c>
      <c r="AA62" s="198">
        <f t="shared" si="20"/>
        <v>42826</v>
      </c>
      <c r="AB62" s="198">
        <f t="shared" si="20"/>
        <v>42856</v>
      </c>
      <c r="AC62" s="198">
        <f t="shared" si="20"/>
        <v>42887</v>
      </c>
      <c r="AD62" s="198">
        <f t="shared" si="20"/>
        <v>42917</v>
      </c>
      <c r="AE62" s="198">
        <f t="shared" si="20"/>
        <v>42948</v>
      </c>
      <c r="AF62" s="198">
        <f t="shared" si="20"/>
        <v>42979</v>
      </c>
      <c r="AG62" s="198">
        <f t="shared" si="20"/>
        <v>43009</v>
      </c>
      <c r="AH62" s="198">
        <f t="shared" si="20"/>
        <v>43040</v>
      </c>
      <c r="AI62" s="198">
        <f t="shared" si="20"/>
        <v>43070</v>
      </c>
      <c r="AJ62" s="198">
        <f t="shared" si="20"/>
        <v>43101</v>
      </c>
      <c r="AK62" s="198">
        <f t="shared" si="20"/>
        <v>43132</v>
      </c>
      <c r="AL62" s="198">
        <f t="shared" si="20"/>
        <v>43160</v>
      </c>
      <c r="AM62" s="198">
        <f t="shared" si="20"/>
        <v>43191</v>
      </c>
      <c r="AN62" s="198">
        <f t="shared" si="20"/>
        <v>43221</v>
      </c>
      <c r="AO62" s="198">
        <f t="shared" si="20"/>
        <v>43252</v>
      </c>
      <c r="AP62" s="198">
        <f t="shared" si="20"/>
        <v>43282</v>
      </c>
    </row>
    <row r="63" spans="2:46" s="101" customFormat="1" x14ac:dyDescent="0.2">
      <c r="C63" s="98"/>
      <c r="D63" s="98"/>
      <c r="E63" s="185"/>
      <c r="F63" s="185"/>
      <c r="G63" s="209"/>
      <c r="H63" s="185"/>
      <c r="I63" s="185"/>
      <c r="J63" s="185"/>
      <c r="K63" s="185"/>
      <c r="L63" s="185"/>
      <c r="M63" s="185"/>
      <c r="N63" s="185"/>
      <c r="O63" s="185"/>
      <c r="P63" s="185"/>
      <c r="Q63" s="185"/>
      <c r="R63" s="185"/>
      <c r="S63" s="185"/>
      <c r="T63" s="185"/>
      <c r="U63" s="185"/>
      <c r="V63" s="185"/>
      <c r="W63" s="185"/>
      <c r="X63" s="185"/>
      <c r="Y63" s="185"/>
      <c r="Z63" s="185"/>
      <c r="AA63" s="185"/>
      <c r="AB63" s="185"/>
      <c r="AC63" s="185"/>
    </row>
    <row r="64" spans="2:46" s="98" customFormat="1" x14ac:dyDescent="0.2">
      <c r="C64" s="98" t="s">
        <v>393</v>
      </c>
      <c r="E64" s="223"/>
      <c r="F64" s="223"/>
      <c r="G64" s="223"/>
      <c r="H64" s="223"/>
      <c r="I64" s="223"/>
      <c r="J64" s="223"/>
      <c r="K64" s="223"/>
      <c r="L64" s="223"/>
      <c r="M64" s="223"/>
      <c r="N64" s="223"/>
      <c r="O64" s="223"/>
      <c r="P64" s="223"/>
      <c r="Q64" s="223"/>
      <c r="R64" s="223"/>
      <c r="S64" s="223"/>
      <c r="T64" s="223"/>
      <c r="U64" s="223"/>
      <c r="V64" s="223"/>
      <c r="W64" s="223"/>
      <c r="X64" s="223"/>
      <c r="Y64" s="223"/>
      <c r="Z64" s="223"/>
      <c r="AA64" s="223"/>
      <c r="AB64" s="223"/>
      <c r="AC64" s="223"/>
    </row>
    <row r="65" spans="2:42" s="101" customFormat="1" ht="13.5" customHeight="1" x14ac:dyDescent="0.2">
      <c r="C65" s="98"/>
      <c r="D65" s="98"/>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row>
    <row r="66" spans="2:42" s="101" customFormat="1" x14ac:dyDescent="0.2">
      <c r="C66" s="118"/>
      <c r="D66" s="149"/>
      <c r="E66" s="224" t="s">
        <v>1</v>
      </c>
      <c r="F66" s="224"/>
      <c r="G66" s="549">
        <v>0</v>
      </c>
      <c r="H66" s="549">
        <v>0</v>
      </c>
      <c r="I66" s="549">
        <v>0</v>
      </c>
      <c r="J66" s="549">
        <v>0</v>
      </c>
      <c r="K66" s="549">
        <v>0</v>
      </c>
      <c r="L66" s="549">
        <v>0</v>
      </c>
      <c r="M66" s="549">
        <v>0</v>
      </c>
      <c r="N66" s="549">
        <v>0</v>
      </c>
      <c r="O66" s="549">
        <v>0</v>
      </c>
      <c r="P66" s="549">
        <v>0</v>
      </c>
      <c r="Q66" s="549">
        <v>0</v>
      </c>
      <c r="R66" s="549">
        <v>0</v>
      </c>
      <c r="S66" s="549">
        <v>0</v>
      </c>
      <c r="T66" s="549">
        <v>0</v>
      </c>
      <c r="U66" s="549">
        <v>0</v>
      </c>
      <c r="V66" s="549">
        <v>0</v>
      </c>
      <c r="W66" s="549">
        <v>0</v>
      </c>
      <c r="X66" s="549">
        <v>0</v>
      </c>
      <c r="Y66" s="549">
        <v>0</v>
      </c>
      <c r="Z66" s="549">
        <v>0</v>
      </c>
      <c r="AA66" s="549">
        <v>0</v>
      </c>
      <c r="AB66" s="549">
        <v>0</v>
      </c>
      <c r="AC66" s="549">
        <v>0</v>
      </c>
      <c r="AD66" s="549">
        <v>0</v>
      </c>
      <c r="AE66" s="549">
        <v>0</v>
      </c>
      <c r="AF66" s="549">
        <v>0</v>
      </c>
      <c r="AG66" s="549">
        <v>0</v>
      </c>
      <c r="AH66" s="549">
        <v>0</v>
      </c>
      <c r="AI66" s="549">
        <v>0</v>
      </c>
      <c r="AJ66" s="549">
        <v>0</v>
      </c>
      <c r="AK66" s="549">
        <v>0</v>
      </c>
      <c r="AL66" s="549">
        <v>0</v>
      </c>
      <c r="AM66" s="549">
        <v>0</v>
      </c>
      <c r="AN66" s="549">
        <v>0</v>
      </c>
      <c r="AO66" s="549">
        <v>0</v>
      </c>
      <c r="AP66" s="549">
        <v>0</v>
      </c>
    </row>
    <row r="67" spans="2:42" s="101" customFormat="1" x14ac:dyDescent="0.2">
      <c r="C67" s="118"/>
      <c r="D67" s="149"/>
      <c r="E67" s="225" t="s">
        <v>2</v>
      </c>
      <c r="F67" s="225"/>
      <c r="G67" s="545">
        <v>0</v>
      </c>
      <c r="H67" s="545">
        <v>0</v>
      </c>
      <c r="I67" s="545">
        <v>0</v>
      </c>
      <c r="J67" s="545">
        <v>0</v>
      </c>
      <c r="K67" s="545">
        <v>0</v>
      </c>
      <c r="L67" s="545">
        <v>0</v>
      </c>
      <c r="M67" s="545">
        <v>0</v>
      </c>
      <c r="N67" s="545">
        <v>0</v>
      </c>
      <c r="O67" s="545">
        <v>0</v>
      </c>
      <c r="P67" s="545">
        <v>0</v>
      </c>
      <c r="Q67" s="545">
        <v>0</v>
      </c>
      <c r="R67" s="545">
        <v>0</v>
      </c>
      <c r="S67" s="545">
        <v>0</v>
      </c>
      <c r="T67" s="545">
        <v>0</v>
      </c>
      <c r="U67" s="545">
        <v>0</v>
      </c>
      <c r="V67" s="545">
        <v>0</v>
      </c>
      <c r="W67" s="545">
        <v>0</v>
      </c>
      <c r="X67" s="545">
        <v>0</v>
      </c>
      <c r="Y67" s="545">
        <v>0</v>
      </c>
      <c r="Z67" s="545">
        <v>0</v>
      </c>
      <c r="AA67" s="545">
        <v>0</v>
      </c>
      <c r="AB67" s="545">
        <v>0</v>
      </c>
      <c r="AC67" s="545">
        <v>0</v>
      </c>
      <c r="AD67" s="545">
        <v>0</v>
      </c>
      <c r="AE67" s="545">
        <v>0</v>
      </c>
      <c r="AF67" s="545">
        <v>0</v>
      </c>
      <c r="AG67" s="545">
        <v>0</v>
      </c>
      <c r="AH67" s="545">
        <v>0</v>
      </c>
      <c r="AI67" s="545">
        <v>0</v>
      </c>
      <c r="AJ67" s="545">
        <v>0</v>
      </c>
      <c r="AK67" s="545">
        <v>0</v>
      </c>
      <c r="AL67" s="545">
        <v>0</v>
      </c>
      <c r="AM67" s="545">
        <v>0</v>
      </c>
      <c r="AN67" s="545">
        <v>0</v>
      </c>
      <c r="AO67" s="545">
        <v>0</v>
      </c>
      <c r="AP67" s="545">
        <v>0</v>
      </c>
    </row>
    <row r="68" spans="2:42" s="101" customFormat="1" x14ac:dyDescent="0.2">
      <c r="C68" s="118"/>
      <c r="D68" s="149"/>
      <c r="E68" s="226" t="s">
        <v>0</v>
      </c>
      <c r="F68" s="226"/>
      <c r="G68" s="212">
        <f t="shared" ref="G68:AP68" si="21">IF(ISNUMBER(G66*G67),G66*G67,"")</f>
        <v>0</v>
      </c>
      <c r="H68" s="212">
        <f t="shared" si="21"/>
        <v>0</v>
      </c>
      <c r="I68" s="212">
        <f t="shared" si="21"/>
        <v>0</v>
      </c>
      <c r="J68" s="212">
        <f t="shared" si="21"/>
        <v>0</v>
      </c>
      <c r="K68" s="212">
        <f t="shared" si="21"/>
        <v>0</v>
      </c>
      <c r="L68" s="212">
        <f t="shared" si="21"/>
        <v>0</v>
      </c>
      <c r="M68" s="212">
        <f t="shared" si="21"/>
        <v>0</v>
      </c>
      <c r="N68" s="212">
        <f t="shared" si="21"/>
        <v>0</v>
      </c>
      <c r="O68" s="212">
        <f t="shared" si="21"/>
        <v>0</v>
      </c>
      <c r="P68" s="212">
        <f t="shared" si="21"/>
        <v>0</v>
      </c>
      <c r="Q68" s="212">
        <f t="shared" si="21"/>
        <v>0</v>
      </c>
      <c r="R68" s="212">
        <f t="shared" si="21"/>
        <v>0</v>
      </c>
      <c r="S68" s="212">
        <f t="shared" si="21"/>
        <v>0</v>
      </c>
      <c r="T68" s="212">
        <f t="shared" si="21"/>
        <v>0</v>
      </c>
      <c r="U68" s="212">
        <f t="shared" si="21"/>
        <v>0</v>
      </c>
      <c r="V68" s="212">
        <f t="shared" si="21"/>
        <v>0</v>
      </c>
      <c r="W68" s="212">
        <f t="shared" si="21"/>
        <v>0</v>
      </c>
      <c r="X68" s="212">
        <f t="shared" si="21"/>
        <v>0</v>
      </c>
      <c r="Y68" s="212">
        <f t="shared" si="21"/>
        <v>0</v>
      </c>
      <c r="Z68" s="212">
        <f t="shared" si="21"/>
        <v>0</v>
      </c>
      <c r="AA68" s="212">
        <f t="shared" si="21"/>
        <v>0</v>
      </c>
      <c r="AB68" s="212">
        <f t="shared" si="21"/>
        <v>0</v>
      </c>
      <c r="AC68" s="212">
        <f t="shared" si="21"/>
        <v>0</v>
      </c>
      <c r="AD68" s="212">
        <f t="shared" si="21"/>
        <v>0</v>
      </c>
      <c r="AE68" s="212">
        <f t="shared" si="21"/>
        <v>0</v>
      </c>
      <c r="AF68" s="212">
        <f t="shared" si="21"/>
        <v>0</v>
      </c>
      <c r="AG68" s="212">
        <f t="shared" si="21"/>
        <v>0</v>
      </c>
      <c r="AH68" s="212">
        <f t="shared" si="21"/>
        <v>0</v>
      </c>
      <c r="AI68" s="212">
        <f t="shared" si="21"/>
        <v>0</v>
      </c>
      <c r="AJ68" s="212">
        <f t="shared" si="21"/>
        <v>0</v>
      </c>
      <c r="AK68" s="212">
        <f t="shared" si="21"/>
        <v>0</v>
      </c>
      <c r="AL68" s="212">
        <f t="shared" si="21"/>
        <v>0</v>
      </c>
      <c r="AM68" s="212">
        <f t="shared" si="21"/>
        <v>0</v>
      </c>
      <c r="AN68" s="212">
        <f t="shared" si="21"/>
        <v>0</v>
      </c>
      <c r="AO68" s="212">
        <f t="shared" si="21"/>
        <v>0</v>
      </c>
      <c r="AP68" s="212">
        <f t="shared" si="21"/>
        <v>0</v>
      </c>
    </row>
    <row r="69" spans="2:42" s="101" customFormat="1" x14ac:dyDescent="0.2">
      <c r="J69" s="185"/>
    </row>
    <row r="70" spans="2:42" s="101" customFormat="1" x14ac:dyDescent="0.2">
      <c r="J70" s="185"/>
    </row>
    <row r="71" spans="2:42" s="217" customFormat="1" ht="15.75" x14ac:dyDescent="0.2">
      <c r="C71" s="206" t="s">
        <v>0</v>
      </c>
      <c r="D71" s="207"/>
      <c r="E71" s="207"/>
      <c r="F71" s="207"/>
      <c r="G71" s="227">
        <f>G68</f>
        <v>0</v>
      </c>
      <c r="H71" s="227">
        <f t="shared" ref="H71:AP71" si="22">H68</f>
        <v>0</v>
      </c>
      <c r="I71" s="227">
        <f t="shared" si="22"/>
        <v>0</v>
      </c>
      <c r="J71" s="227">
        <f t="shared" si="22"/>
        <v>0</v>
      </c>
      <c r="K71" s="227">
        <f t="shared" si="22"/>
        <v>0</v>
      </c>
      <c r="L71" s="227">
        <f t="shared" si="22"/>
        <v>0</v>
      </c>
      <c r="M71" s="227">
        <f t="shared" si="22"/>
        <v>0</v>
      </c>
      <c r="N71" s="227">
        <f t="shared" si="22"/>
        <v>0</v>
      </c>
      <c r="O71" s="227">
        <f t="shared" si="22"/>
        <v>0</v>
      </c>
      <c r="P71" s="227">
        <f t="shared" si="22"/>
        <v>0</v>
      </c>
      <c r="Q71" s="227">
        <f t="shared" si="22"/>
        <v>0</v>
      </c>
      <c r="R71" s="227">
        <f t="shared" si="22"/>
        <v>0</v>
      </c>
      <c r="S71" s="227">
        <f t="shared" si="22"/>
        <v>0</v>
      </c>
      <c r="T71" s="227">
        <f t="shared" si="22"/>
        <v>0</v>
      </c>
      <c r="U71" s="227">
        <f t="shared" si="22"/>
        <v>0</v>
      </c>
      <c r="V71" s="227">
        <f t="shared" si="22"/>
        <v>0</v>
      </c>
      <c r="W71" s="227">
        <f t="shared" si="22"/>
        <v>0</v>
      </c>
      <c r="X71" s="227">
        <f t="shared" si="22"/>
        <v>0</v>
      </c>
      <c r="Y71" s="227">
        <f t="shared" si="22"/>
        <v>0</v>
      </c>
      <c r="Z71" s="227">
        <f t="shared" si="22"/>
        <v>0</v>
      </c>
      <c r="AA71" s="227">
        <f t="shared" si="22"/>
        <v>0</v>
      </c>
      <c r="AB71" s="227">
        <f t="shared" si="22"/>
        <v>0</v>
      </c>
      <c r="AC71" s="227">
        <f t="shared" si="22"/>
        <v>0</v>
      </c>
      <c r="AD71" s="227">
        <f t="shared" si="22"/>
        <v>0</v>
      </c>
      <c r="AE71" s="227">
        <f t="shared" si="22"/>
        <v>0</v>
      </c>
      <c r="AF71" s="227">
        <f t="shared" si="22"/>
        <v>0</v>
      </c>
      <c r="AG71" s="227">
        <f t="shared" si="22"/>
        <v>0</v>
      </c>
      <c r="AH71" s="227">
        <f t="shared" si="22"/>
        <v>0</v>
      </c>
      <c r="AI71" s="227">
        <f t="shared" si="22"/>
        <v>0</v>
      </c>
      <c r="AJ71" s="227">
        <f t="shared" si="22"/>
        <v>0</v>
      </c>
      <c r="AK71" s="227">
        <f t="shared" si="22"/>
        <v>0</v>
      </c>
      <c r="AL71" s="227">
        <f t="shared" si="22"/>
        <v>0</v>
      </c>
      <c r="AM71" s="227">
        <f t="shared" si="22"/>
        <v>0</v>
      </c>
      <c r="AN71" s="227">
        <f t="shared" si="22"/>
        <v>0</v>
      </c>
      <c r="AO71" s="227">
        <f t="shared" si="22"/>
        <v>0</v>
      </c>
      <c r="AP71" s="227">
        <f t="shared" si="22"/>
        <v>0</v>
      </c>
    </row>
    <row r="72" spans="2:42" s="101" customFormat="1" x14ac:dyDescent="0.2">
      <c r="J72" s="185"/>
    </row>
    <row r="73" spans="2:42" s="101" customFormat="1" x14ac:dyDescent="0.2">
      <c r="C73" s="219"/>
      <c r="D73" s="219"/>
    </row>
    <row r="74" spans="2:42" s="101" customFormat="1" ht="18.75" customHeight="1" x14ac:dyDescent="0.2">
      <c r="C74" s="220" t="s">
        <v>277</v>
      </c>
      <c r="D74" s="228"/>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row>
    <row r="75" spans="2:42" s="101" customFormat="1" x14ac:dyDescent="0.2">
      <c r="C75" s="219"/>
      <c r="D75" s="219"/>
    </row>
    <row r="76" spans="2:42" s="101" customFormat="1" ht="15.75" x14ac:dyDescent="0.2">
      <c r="B76" s="118"/>
      <c r="C76" s="206" t="s">
        <v>285</v>
      </c>
      <c r="D76" s="207"/>
      <c r="E76" s="208"/>
      <c r="F76" s="208"/>
      <c r="G76" s="198">
        <f>G62</f>
        <v>42217</v>
      </c>
      <c r="H76" s="198">
        <f>DATE(YEAR(G76),MONTH(G76)+$I$7,DAY(G76))</f>
        <v>42248</v>
      </c>
      <c r="I76" s="198">
        <f t="shared" ref="I76:AP76" si="23">DATE(YEAR(H76),MONTH(H76)+$I$7,DAY(H76))</f>
        <v>42278</v>
      </c>
      <c r="J76" s="198">
        <f t="shared" si="23"/>
        <v>42309</v>
      </c>
      <c r="K76" s="198">
        <f t="shared" si="23"/>
        <v>42339</v>
      </c>
      <c r="L76" s="198">
        <f t="shared" si="23"/>
        <v>42370</v>
      </c>
      <c r="M76" s="198">
        <f t="shared" si="23"/>
        <v>42401</v>
      </c>
      <c r="N76" s="198">
        <f t="shared" si="23"/>
        <v>42430</v>
      </c>
      <c r="O76" s="198">
        <f t="shared" si="23"/>
        <v>42461</v>
      </c>
      <c r="P76" s="198">
        <f t="shared" si="23"/>
        <v>42491</v>
      </c>
      <c r="Q76" s="198">
        <f t="shared" si="23"/>
        <v>42522</v>
      </c>
      <c r="R76" s="198">
        <f t="shared" si="23"/>
        <v>42552</v>
      </c>
      <c r="S76" s="198">
        <f t="shared" si="23"/>
        <v>42583</v>
      </c>
      <c r="T76" s="198">
        <f t="shared" si="23"/>
        <v>42614</v>
      </c>
      <c r="U76" s="198">
        <f t="shared" si="23"/>
        <v>42644</v>
      </c>
      <c r="V76" s="198">
        <f t="shared" si="23"/>
        <v>42675</v>
      </c>
      <c r="W76" s="198">
        <f t="shared" si="23"/>
        <v>42705</v>
      </c>
      <c r="X76" s="198">
        <f t="shared" si="23"/>
        <v>42736</v>
      </c>
      <c r="Y76" s="198">
        <f t="shared" si="23"/>
        <v>42767</v>
      </c>
      <c r="Z76" s="198">
        <f t="shared" si="23"/>
        <v>42795</v>
      </c>
      <c r="AA76" s="198">
        <f t="shared" si="23"/>
        <v>42826</v>
      </c>
      <c r="AB76" s="198">
        <f t="shared" si="23"/>
        <v>42856</v>
      </c>
      <c r="AC76" s="198">
        <f t="shared" si="23"/>
        <v>42887</v>
      </c>
      <c r="AD76" s="198">
        <f t="shared" si="23"/>
        <v>42917</v>
      </c>
      <c r="AE76" s="198">
        <f t="shared" si="23"/>
        <v>42948</v>
      </c>
      <c r="AF76" s="198">
        <f t="shared" si="23"/>
        <v>42979</v>
      </c>
      <c r="AG76" s="198">
        <f t="shared" si="23"/>
        <v>43009</v>
      </c>
      <c r="AH76" s="198">
        <f t="shared" si="23"/>
        <v>43040</v>
      </c>
      <c r="AI76" s="198">
        <f t="shared" si="23"/>
        <v>43070</v>
      </c>
      <c r="AJ76" s="198">
        <f t="shared" si="23"/>
        <v>43101</v>
      </c>
      <c r="AK76" s="198">
        <f t="shared" si="23"/>
        <v>43132</v>
      </c>
      <c r="AL76" s="198">
        <f t="shared" si="23"/>
        <v>43160</v>
      </c>
      <c r="AM76" s="198">
        <f t="shared" si="23"/>
        <v>43191</v>
      </c>
      <c r="AN76" s="198">
        <f t="shared" si="23"/>
        <v>43221</v>
      </c>
      <c r="AO76" s="198">
        <f t="shared" si="23"/>
        <v>43252</v>
      </c>
      <c r="AP76" s="198">
        <f t="shared" si="23"/>
        <v>43282</v>
      </c>
    </row>
    <row r="77" spans="2:42" s="101" customFormat="1" x14ac:dyDescent="0.2">
      <c r="C77" s="98"/>
      <c r="D77" s="98"/>
      <c r="E77" s="185"/>
      <c r="F77" s="185"/>
      <c r="G77" s="209"/>
      <c r="H77" s="185"/>
      <c r="I77" s="185"/>
      <c r="J77" s="185"/>
      <c r="K77" s="185"/>
      <c r="L77" s="185"/>
      <c r="M77" s="185"/>
      <c r="N77" s="185"/>
      <c r="O77" s="185"/>
      <c r="P77" s="185"/>
      <c r="Q77" s="185"/>
      <c r="R77" s="185"/>
      <c r="S77" s="185"/>
      <c r="T77" s="185"/>
      <c r="U77" s="185"/>
      <c r="V77" s="185"/>
      <c r="W77" s="185"/>
      <c r="X77" s="185"/>
      <c r="Y77" s="185"/>
      <c r="Z77" s="185"/>
      <c r="AA77" s="185"/>
      <c r="AB77" s="185"/>
      <c r="AC77" s="185"/>
    </row>
    <row r="78" spans="2:42" s="98" customFormat="1" x14ac:dyDescent="0.2">
      <c r="C78" s="98" t="s">
        <v>299</v>
      </c>
      <c r="E78" s="223"/>
      <c r="F78" s="223"/>
      <c r="G78" s="223"/>
      <c r="H78" s="223"/>
      <c r="I78" s="223"/>
      <c r="J78" s="223"/>
      <c r="K78" s="223"/>
      <c r="L78" s="223"/>
      <c r="M78" s="223"/>
      <c r="N78" s="223"/>
      <c r="O78" s="223"/>
      <c r="P78" s="223"/>
      <c r="Q78" s="223"/>
      <c r="R78" s="223"/>
      <c r="S78" s="223"/>
      <c r="T78" s="223"/>
      <c r="U78" s="223"/>
      <c r="V78" s="223"/>
      <c r="W78" s="223"/>
      <c r="X78" s="223"/>
      <c r="Y78" s="223"/>
      <c r="Z78" s="223"/>
      <c r="AA78" s="223"/>
      <c r="AB78" s="223"/>
      <c r="AC78" s="223"/>
    </row>
    <row r="79" spans="2:42" s="101" customFormat="1" ht="13.5" customHeight="1" x14ac:dyDescent="0.2">
      <c r="C79" s="98"/>
      <c r="D79" s="98"/>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row>
    <row r="80" spans="2:42" s="101" customFormat="1" x14ac:dyDescent="0.2">
      <c r="C80" s="118"/>
      <c r="D80" s="229"/>
      <c r="E80" s="230" t="s">
        <v>0</v>
      </c>
      <c r="F80" s="230"/>
      <c r="G80" s="550">
        <v>0</v>
      </c>
      <c r="H80" s="550">
        <v>0</v>
      </c>
      <c r="I80" s="550">
        <v>0</v>
      </c>
      <c r="J80" s="550">
        <v>0</v>
      </c>
      <c r="K80" s="550">
        <v>0</v>
      </c>
      <c r="L80" s="550">
        <v>0</v>
      </c>
      <c r="M80" s="550">
        <v>0</v>
      </c>
      <c r="N80" s="550">
        <v>0</v>
      </c>
      <c r="O80" s="550">
        <v>0</v>
      </c>
      <c r="P80" s="550">
        <v>0</v>
      </c>
      <c r="Q80" s="550">
        <v>0</v>
      </c>
      <c r="R80" s="550">
        <v>0</v>
      </c>
      <c r="S80" s="550">
        <v>0</v>
      </c>
      <c r="T80" s="550">
        <v>0</v>
      </c>
      <c r="U80" s="550">
        <v>0</v>
      </c>
      <c r="V80" s="550">
        <v>0</v>
      </c>
      <c r="W80" s="550">
        <v>0</v>
      </c>
      <c r="X80" s="550">
        <v>0</v>
      </c>
      <c r="Y80" s="550">
        <v>0</v>
      </c>
      <c r="Z80" s="550">
        <v>0</v>
      </c>
      <c r="AA80" s="550">
        <v>0</v>
      </c>
      <c r="AB80" s="550">
        <v>0</v>
      </c>
      <c r="AC80" s="550">
        <v>0</v>
      </c>
      <c r="AD80" s="550">
        <v>0</v>
      </c>
      <c r="AE80" s="550">
        <v>0</v>
      </c>
      <c r="AF80" s="550">
        <v>0</v>
      </c>
      <c r="AG80" s="550">
        <v>0</v>
      </c>
      <c r="AH80" s="550">
        <v>0</v>
      </c>
      <c r="AI80" s="550">
        <v>0</v>
      </c>
      <c r="AJ80" s="550">
        <v>0</v>
      </c>
      <c r="AK80" s="550">
        <v>0</v>
      </c>
      <c r="AL80" s="550">
        <v>0</v>
      </c>
      <c r="AM80" s="550">
        <v>0</v>
      </c>
      <c r="AN80" s="550">
        <v>0</v>
      </c>
      <c r="AO80" s="550">
        <v>0</v>
      </c>
      <c r="AP80" s="550">
        <v>0</v>
      </c>
    </row>
    <row r="81" spans="2:42" s="101" customFormat="1" x14ac:dyDescent="0.2">
      <c r="J81" s="185"/>
    </row>
    <row r="82" spans="2:42" s="101" customFormat="1" ht="15.75" x14ac:dyDescent="0.2">
      <c r="C82" s="206" t="s">
        <v>0</v>
      </c>
      <c r="D82" s="207"/>
      <c r="E82" s="207"/>
      <c r="F82" s="207"/>
      <c r="G82" s="218">
        <f t="shared" ref="G82:AP82" si="24">G80</f>
        <v>0</v>
      </c>
      <c r="H82" s="218">
        <f t="shared" si="24"/>
        <v>0</v>
      </c>
      <c r="I82" s="218">
        <f t="shared" si="24"/>
        <v>0</v>
      </c>
      <c r="J82" s="218">
        <f t="shared" si="24"/>
        <v>0</v>
      </c>
      <c r="K82" s="218">
        <f t="shared" si="24"/>
        <v>0</v>
      </c>
      <c r="L82" s="218">
        <f t="shared" si="24"/>
        <v>0</v>
      </c>
      <c r="M82" s="218">
        <f t="shared" si="24"/>
        <v>0</v>
      </c>
      <c r="N82" s="218">
        <f t="shared" si="24"/>
        <v>0</v>
      </c>
      <c r="O82" s="218">
        <f t="shared" si="24"/>
        <v>0</v>
      </c>
      <c r="P82" s="218">
        <f t="shared" si="24"/>
        <v>0</v>
      </c>
      <c r="Q82" s="218">
        <f t="shared" si="24"/>
        <v>0</v>
      </c>
      <c r="R82" s="218">
        <f t="shared" si="24"/>
        <v>0</v>
      </c>
      <c r="S82" s="218">
        <f t="shared" si="24"/>
        <v>0</v>
      </c>
      <c r="T82" s="218">
        <f t="shared" si="24"/>
        <v>0</v>
      </c>
      <c r="U82" s="218">
        <f t="shared" si="24"/>
        <v>0</v>
      </c>
      <c r="V82" s="218">
        <f t="shared" si="24"/>
        <v>0</v>
      </c>
      <c r="W82" s="218">
        <f t="shared" si="24"/>
        <v>0</v>
      </c>
      <c r="X82" s="218">
        <f t="shared" si="24"/>
        <v>0</v>
      </c>
      <c r="Y82" s="218">
        <f t="shared" si="24"/>
        <v>0</v>
      </c>
      <c r="Z82" s="218">
        <f t="shared" si="24"/>
        <v>0</v>
      </c>
      <c r="AA82" s="218">
        <f t="shared" si="24"/>
        <v>0</v>
      </c>
      <c r="AB82" s="218">
        <f t="shared" si="24"/>
        <v>0</v>
      </c>
      <c r="AC82" s="218">
        <f t="shared" si="24"/>
        <v>0</v>
      </c>
      <c r="AD82" s="218">
        <f t="shared" si="24"/>
        <v>0</v>
      </c>
      <c r="AE82" s="218">
        <f t="shared" si="24"/>
        <v>0</v>
      </c>
      <c r="AF82" s="218">
        <f t="shared" si="24"/>
        <v>0</v>
      </c>
      <c r="AG82" s="218">
        <f t="shared" si="24"/>
        <v>0</v>
      </c>
      <c r="AH82" s="218">
        <f t="shared" si="24"/>
        <v>0</v>
      </c>
      <c r="AI82" s="218">
        <f t="shared" si="24"/>
        <v>0</v>
      </c>
      <c r="AJ82" s="218">
        <f t="shared" si="24"/>
        <v>0</v>
      </c>
      <c r="AK82" s="218">
        <f t="shared" si="24"/>
        <v>0</v>
      </c>
      <c r="AL82" s="218">
        <f t="shared" si="24"/>
        <v>0</v>
      </c>
      <c r="AM82" s="218">
        <f t="shared" si="24"/>
        <v>0</v>
      </c>
      <c r="AN82" s="218">
        <f t="shared" si="24"/>
        <v>0</v>
      </c>
      <c r="AO82" s="218">
        <f t="shared" si="24"/>
        <v>0</v>
      </c>
      <c r="AP82" s="218">
        <f t="shared" si="24"/>
        <v>0</v>
      </c>
    </row>
    <row r="83" spans="2:42" s="101" customFormat="1" x14ac:dyDescent="0.2">
      <c r="J83" s="185"/>
    </row>
    <row r="84" spans="2:42" s="101" customFormat="1" x14ac:dyDescent="0.2">
      <c r="J84" s="185"/>
    </row>
    <row r="85" spans="2:42" s="101" customFormat="1" x14ac:dyDescent="0.2">
      <c r="D85" s="98"/>
      <c r="J85" s="185"/>
    </row>
    <row r="86" spans="2:42" s="101" customFormat="1" ht="15.75" x14ac:dyDescent="0.2">
      <c r="C86" s="204" t="s">
        <v>286</v>
      </c>
      <c r="D86" s="162"/>
      <c r="E86" s="157"/>
      <c r="F86" s="157"/>
      <c r="G86" s="157"/>
      <c r="H86" s="157"/>
      <c r="I86" s="157"/>
      <c r="J86" s="232"/>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row>
    <row r="87" spans="2:42" s="101" customFormat="1" x14ac:dyDescent="0.2">
      <c r="J87" s="185"/>
    </row>
    <row r="88" spans="2:42" s="101" customFormat="1" ht="15.75" x14ac:dyDescent="0.2">
      <c r="B88" s="118"/>
      <c r="C88" s="206" t="s">
        <v>287</v>
      </c>
      <c r="D88" s="104"/>
      <c r="E88" s="198"/>
      <c r="F88" s="198"/>
      <c r="G88" s="198">
        <f>G76</f>
        <v>42217</v>
      </c>
      <c r="H88" s="198">
        <f>DATE(YEAR(G88),MONTH(G88)+$I$7,DAY(G88))</f>
        <v>42248</v>
      </c>
      <c r="I88" s="198">
        <f t="shared" ref="I88:AP88" si="25">DATE(YEAR(H88),MONTH(H88)+$I$7,DAY(H88))</f>
        <v>42278</v>
      </c>
      <c r="J88" s="198">
        <f t="shared" si="25"/>
        <v>42309</v>
      </c>
      <c r="K88" s="198">
        <f t="shared" si="25"/>
        <v>42339</v>
      </c>
      <c r="L88" s="198">
        <f t="shared" si="25"/>
        <v>42370</v>
      </c>
      <c r="M88" s="198">
        <f t="shared" si="25"/>
        <v>42401</v>
      </c>
      <c r="N88" s="198">
        <f t="shared" si="25"/>
        <v>42430</v>
      </c>
      <c r="O88" s="198">
        <f t="shared" si="25"/>
        <v>42461</v>
      </c>
      <c r="P88" s="198">
        <f t="shared" si="25"/>
        <v>42491</v>
      </c>
      <c r="Q88" s="198">
        <f t="shared" si="25"/>
        <v>42522</v>
      </c>
      <c r="R88" s="198">
        <f t="shared" si="25"/>
        <v>42552</v>
      </c>
      <c r="S88" s="198">
        <f t="shared" si="25"/>
        <v>42583</v>
      </c>
      <c r="T88" s="198">
        <f t="shared" si="25"/>
        <v>42614</v>
      </c>
      <c r="U88" s="198">
        <f t="shared" si="25"/>
        <v>42644</v>
      </c>
      <c r="V88" s="198">
        <f t="shared" si="25"/>
        <v>42675</v>
      </c>
      <c r="W88" s="198">
        <f t="shared" si="25"/>
        <v>42705</v>
      </c>
      <c r="X88" s="198">
        <f t="shared" si="25"/>
        <v>42736</v>
      </c>
      <c r="Y88" s="198">
        <f t="shared" si="25"/>
        <v>42767</v>
      </c>
      <c r="Z88" s="198">
        <f t="shared" si="25"/>
        <v>42795</v>
      </c>
      <c r="AA88" s="198">
        <f t="shared" si="25"/>
        <v>42826</v>
      </c>
      <c r="AB88" s="198">
        <f t="shared" si="25"/>
        <v>42856</v>
      </c>
      <c r="AC88" s="198">
        <f t="shared" si="25"/>
        <v>42887</v>
      </c>
      <c r="AD88" s="198">
        <f t="shared" si="25"/>
        <v>42917</v>
      </c>
      <c r="AE88" s="198">
        <f t="shared" si="25"/>
        <v>42948</v>
      </c>
      <c r="AF88" s="198">
        <f t="shared" si="25"/>
        <v>42979</v>
      </c>
      <c r="AG88" s="198">
        <f t="shared" si="25"/>
        <v>43009</v>
      </c>
      <c r="AH88" s="198">
        <f t="shared" si="25"/>
        <v>43040</v>
      </c>
      <c r="AI88" s="198">
        <f t="shared" si="25"/>
        <v>43070</v>
      </c>
      <c r="AJ88" s="198">
        <f t="shared" si="25"/>
        <v>43101</v>
      </c>
      <c r="AK88" s="198">
        <f t="shared" si="25"/>
        <v>43132</v>
      </c>
      <c r="AL88" s="198">
        <f t="shared" si="25"/>
        <v>43160</v>
      </c>
      <c r="AM88" s="198">
        <f t="shared" si="25"/>
        <v>43191</v>
      </c>
      <c r="AN88" s="198">
        <f t="shared" si="25"/>
        <v>43221</v>
      </c>
      <c r="AO88" s="198">
        <f t="shared" si="25"/>
        <v>43252</v>
      </c>
      <c r="AP88" s="198">
        <f t="shared" si="25"/>
        <v>43282</v>
      </c>
    </row>
    <row r="89" spans="2:42" s="101" customFormat="1" x14ac:dyDescent="0.2">
      <c r="J89" s="185"/>
    </row>
    <row r="90" spans="2:42" s="101" customFormat="1" x14ac:dyDescent="0.2">
      <c r="D90" s="233" t="s">
        <v>105</v>
      </c>
      <c r="E90" s="234"/>
      <c r="F90" s="234"/>
      <c r="G90" s="235">
        <f t="shared" ref="G90:AP90" si="26">G57+G71+G82</f>
        <v>0</v>
      </c>
      <c r="H90" s="235">
        <f t="shared" si="26"/>
        <v>0</v>
      </c>
      <c r="I90" s="235">
        <f t="shared" si="26"/>
        <v>0</v>
      </c>
      <c r="J90" s="235">
        <f t="shared" si="26"/>
        <v>0</v>
      </c>
      <c r="K90" s="235">
        <f t="shared" si="26"/>
        <v>0</v>
      </c>
      <c r="L90" s="235">
        <f t="shared" si="26"/>
        <v>0</v>
      </c>
      <c r="M90" s="235">
        <f t="shared" si="26"/>
        <v>0</v>
      </c>
      <c r="N90" s="235">
        <f t="shared" si="26"/>
        <v>0</v>
      </c>
      <c r="O90" s="235">
        <f t="shared" si="26"/>
        <v>0</v>
      </c>
      <c r="P90" s="235">
        <f t="shared" si="26"/>
        <v>0</v>
      </c>
      <c r="Q90" s="235">
        <f t="shared" si="26"/>
        <v>0</v>
      </c>
      <c r="R90" s="235">
        <f t="shared" si="26"/>
        <v>0</v>
      </c>
      <c r="S90" s="235">
        <f t="shared" si="26"/>
        <v>0</v>
      </c>
      <c r="T90" s="235">
        <f t="shared" si="26"/>
        <v>0</v>
      </c>
      <c r="U90" s="235">
        <f t="shared" si="26"/>
        <v>0</v>
      </c>
      <c r="V90" s="235">
        <f t="shared" si="26"/>
        <v>0</v>
      </c>
      <c r="W90" s="235">
        <f t="shared" si="26"/>
        <v>0</v>
      </c>
      <c r="X90" s="235">
        <f t="shared" si="26"/>
        <v>0</v>
      </c>
      <c r="Y90" s="235">
        <f t="shared" si="26"/>
        <v>0</v>
      </c>
      <c r="Z90" s="235">
        <f t="shared" si="26"/>
        <v>0</v>
      </c>
      <c r="AA90" s="235">
        <f t="shared" si="26"/>
        <v>0</v>
      </c>
      <c r="AB90" s="235">
        <f t="shared" si="26"/>
        <v>0</v>
      </c>
      <c r="AC90" s="235">
        <f t="shared" si="26"/>
        <v>0</v>
      </c>
      <c r="AD90" s="235">
        <f t="shared" si="26"/>
        <v>0</v>
      </c>
      <c r="AE90" s="235">
        <f t="shared" si="26"/>
        <v>0</v>
      </c>
      <c r="AF90" s="235">
        <f t="shared" si="26"/>
        <v>0</v>
      </c>
      <c r="AG90" s="235">
        <f t="shared" si="26"/>
        <v>0</v>
      </c>
      <c r="AH90" s="235">
        <f t="shared" si="26"/>
        <v>0</v>
      </c>
      <c r="AI90" s="235">
        <f t="shared" si="26"/>
        <v>0</v>
      </c>
      <c r="AJ90" s="235">
        <f t="shared" si="26"/>
        <v>0</v>
      </c>
      <c r="AK90" s="235">
        <f t="shared" si="26"/>
        <v>0</v>
      </c>
      <c r="AL90" s="235">
        <f t="shared" si="26"/>
        <v>0</v>
      </c>
      <c r="AM90" s="235">
        <f t="shared" si="26"/>
        <v>0</v>
      </c>
      <c r="AN90" s="235">
        <f t="shared" si="26"/>
        <v>0</v>
      </c>
      <c r="AO90" s="235">
        <f t="shared" si="26"/>
        <v>0</v>
      </c>
      <c r="AP90" s="235">
        <f t="shared" si="26"/>
        <v>0</v>
      </c>
    </row>
    <row r="91" spans="2:42" s="101" customFormat="1" x14ac:dyDescent="0.2">
      <c r="D91" s="236" t="s">
        <v>106</v>
      </c>
      <c r="E91" s="236"/>
      <c r="F91" s="551">
        <v>0</v>
      </c>
      <c r="G91" s="574">
        <f>G90*$F$91</f>
        <v>0</v>
      </c>
      <c r="H91" s="574">
        <f t="shared" ref="H91:AP91" si="27">H90*$F$91</f>
        <v>0</v>
      </c>
      <c r="I91" s="574">
        <f t="shared" si="27"/>
        <v>0</v>
      </c>
      <c r="J91" s="574">
        <f t="shared" si="27"/>
        <v>0</v>
      </c>
      <c r="K91" s="574">
        <f t="shared" si="27"/>
        <v>0</v>
      </c>
      <c r="L91" s="574">
        <f t="shared" si="27"/>
        <v>0</v>
      </c>
      <c r="M91" s="574">
        <f t="shared" si="27"/>
        <v>0</v>
      </c>
      <c r="N91" s="574">
        <f t="shared" si="27"/>
        <v>0</v>
      </c>
      <c r="O91" s="574">
        <f t="shared" si="27"/>
        <v>0</v>
      </c>
      <c r="P91" s="574">
        <f t="shared" si="27"/>
        <v>0</v>
      </c>
      <c r="Q91" s="574">
        <f t="shared" si="27"/>
        <v>0</v>
      </c>
      <c r="R91" s="574">
        <f t="shared" si="27"/>
        <v>0</v>
      </c>
      <c r="S91" s="574">
        <f t="shared" si="27"/>
        <v>0</v>
      </c>
      <c r="T91" s="574">
        <f t="shared" si="27"/>
        <v>0</v>
      </c>
      <c r="U91" s="574">
        <f t="shared" si="27"/>
        <v>0</v>
      </c>
      <c r="V91" s="574">
        <f t="shared" si="27"/>
        <v>0</v>
      </c>
      <c r="W91" s="574">
        <f t="shared" si="27"/>
        <v>0</v>
      </c>
      <c r="X91" s="574">
        <f t="shared" si="27"/>
        <v>0</v>
      </c>
      <c r="Y91" s="574">
        <f t="shared" si="27"/>
        <v>0</v>
      </c>
      <c r="Z91" s="574">
        <f t="shared" si="27"/>
        <v>0</v>
      </c>
      <c r="AA91" s="574">
        <f t="shared" si="27"/>
        <v>0</v>
      </c>
      <c r="AB91" s="574">
        <f t="shared" si="27"/>
        <v>0</v>
      </c>
      <c r="AC91" s="574">
        <f t="shared" si="27"/>
        <v>0</v>
      </c>
      <c r="AD91" s="574">
        <f t="shared" si="27"/>
        <v>0</v>
      </c>
      <c r="AE91" s="574">
        <f t="shared" si="27"/>
        <v>0</v>
      </c>
      <c r="AF91" s="574">
        <f t="shared" si="27"/>
        <v>0</v>
      </c>
      <c r="AG91" s="574">
        <f t="shared" si="27"/>
        <v>0</v>
      </c>
      <c r="AH91" s="574">
        <f t="shared" si="27"/>
        <v>0</v>
      </c>
      <c r="AI91" s="574">
        <f t="shared" si="27"/>
        <v>0</v>
      </c>
      <c r="AJ91" s="574">
        <f t="shared" si="27"/>
        <v>0</v>
      </c>
      <c r="AK91" s="574">
        <f t="shared" si="27"/>
        <v>0</v>
      </c>
      <c r="AL91" s="574">
        <f t="shared" si="27"/>
        <v>0</v>
      </c>
      <c r="AM91" s="574">
        <f t="shared" si="27"/>
        <v>0</v>
      </c>
      <c r="AN91" s="574">
        <f t="shared" si="27"/>
        <v>0</v>
      </c>
      <c r="AO91" s="574">
        <f t="shared" si="27"/>
        <v>0</v>
      </c>
      <c r="AP91" s="574">
        <f t="shared" si="27"/>
        <v>0</v>
      </c>
    </row>
    <row r="92" spans="2:42" s="101" customFormat="1" x14ac:dyDescent="0.2">
      <c r="D92" s="237" t="s">
        <v>140</v>
      </c>
      <c r="E92" s="237"/>
      <c r="F92" s="552">
        <v>0.19</v>
      </c>
      <c r="G92" s="575">
        <f>(G90-G91)*$F$92</f>
        <v>0</v>
      </c>
      <c r="H92" s="575">
        <f t="shared" ref="H92:AP92" si="28">(H90-H91)*$F$92</f>
        <v>0</v>
      </c>
      <c r="I92" s="575">
        <f t="shared" si="28"/>
        <v>0</v>
      </c>
      <c r="J92" s="575">
        <f t="shared" si="28"/>
        <v>0</v>
      </c>
      <c r="K92" s="575">
        <f t="shared" si="28"/>
        <v>0</v>
      </c>
      <c r="L92" s="575">
        <f t="shared" si="28"/>
        <v>0</v>
      </c>
      <c r="M92" s="575">
        <f t="shared" si="28"/>
        <v>0</v>
      </c>
      <c r="N92" s="575">
        <f t="shared" si="28"/>
        <v>0</v>
      </c>
      <c r="O92" s="575">
        <f t="shared" si="28"/>
        <v>0</v>
      </c>
      <c r="P92" s="575">
        <f t="shared" si="28"/>
        <v>0</v>
      </c>
      <c r="Q92" s="575">
        <f t="shared" si="28"/>
        <v>0</v>
      </c>
      <c r="R92" s="575">
        <f t="shared" si="28"/>
        <v>0</v>
      </c>
      <c r="S92" s="575">
        <f t="shared" si="28"/>
        <v>0</v>
      </c>
      <c r="T92" s="575">
        <f t="shared" si="28"/>
        <v>0</v>
      </c>
      <c r="U92" s="575">
        <f t="shared" si="28"/>
        <v>0</v>
      </c>
      <c r="V92" s="575">
        <f t="shared" si="28"/>
        <v>0</v>
      </c>
      <c r="W92" s="575">
        <f t="shared" si="28"/>
        <v>0</v>
      </c>
      <c r="X92" s="575">
        <f t="shared" si="28"/>
        <v>0</v>
      </c>
      <c r="Y92" s="575">
        <f t="shared" si="28"/>
        <v>0</v>
      </c>
      <c r="Z92" s="575">
        <f t="shared" si="28"/>
        <v>0</v>
      </c>
      <c r="AA92" s="575">
        <f t="shared" si="28"/>
        <v>0</v>
      </c>
      <c r="AB92" s="575">
        <f t="shared" si="28"/>
        <v>0</v>
      </c>
      <c r="AC92" s="575">
        <f t="shared" si="28"/>
        <v>0</v>
      </c>
      <c r="AD92" s="575">
        <f t="shared" si="28"/>
        <v>0</v>
      </c>
      <c r="AE92" s="575">
        <f t="shared" si="28"/>
        <v>0</v>
      </c>
      <c r="AF92" s="575">
        <f t="shared" si="28"/>
        <v>0</v>
      </c>
      <c r="AG92" s="575">
        <f t="shared" si="28"/>
        <v>0</v>
      </c>
      <c r="AH92" s="575">
        <f t="shared" si="28"/>
        <v>0</v>
      </c>
      <c r="AI92" s="575">
        <f t="shared" si="28"/>
        <v>0</v>
      </c>
      <c r="AJ92" s="575">
        <f t="shared" si="28"/>
        <v>0</v>
      </c>
      <c r="AK92" s="575">
        <f t="shared" si="28"/>
        <v>0</v>
      </c>
      <c r="AL92" s="575">
        <f t="shared" si="28"/>
        <v>0</v>
      </c>
      <c r="AM92" s="575">
        <f t="shared" si="28"/>
        <v>0</v>
      </c>
      <c r="AN92" s="575">
        <f t="shared" si="28"/>
        <v>0</v>
      </c>
      <c r="AO92" s="575">
        <f t="shared" si="28"/>
        <v>0</v>
      </c>
      <c r="AP92" s="575">
        <f t="shared" si="28"/>
        <v>0</v>
      </c>
    </row>
    <row r="93" spans="2:42" s="101" customFormat="1" ht="6" customHeight="1" x14ac:dyDescent="0.2">
      <c r="F93" s="238"/>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row>
    <row r="94" spans="2:42" s="101" customFormat="1" ht="15.75" x14ac:dyDescent="0.2">
      <c r="C94" s="206" t="s">
        <v>195</v>
      </c>
      <c r="D94" s="207"/>
      <c r="E94" s="207"/>
      <c r="F94" s="207"/>
      <c r="G94" s="218">
        <f>G90-G91+G92</f>
        <v>0</v>
      </c>
      <c r="H94" s="218">
        <f>H90-H91+H92</f>
        <v>0</v>
      </c>
      <c r="I94" s="218">
        <f t="shared" ref="I94:AP94" si="29">I90-I91+I92</f>
        <v>0</v>
      </c>
      <c r="J94" s="218">
        <f t="shared" si="29"/>
        <v>0</v>
      </c>
      <c r="K94" s="218">
        <f t="shared" si="29"/>
        <v>0</v>
      </c>
      <c r="L94" s="218">
        <f t="shared" si="29"/>
        <v>0</v>
      </c>
      <c r="M94" s="218">
        <f t="shared" si="29"/>
        <v>0</v>
      </c>
      <c r="N94" s="218">
        <f t="shared" si="29"/>
        <v>0</v>
      </c>
      <c r="O94" s="218">
        <f t="shared" si="29"/>
        <v>0</v>
      </c>
      <c r="P94" s="218">
        <f t="shared" si="29"/>
        <v>0</v>
      </c>
      <c r="Q94" s="218">
        <f t="shared" si="29"/>
        <v>0</v>
      </c>
      <c r="R94" s="218">
        <f t="shared" si="29"/>
        <v>0</v>
      </c>
      <c r="S94" s="218">
        <f t="shared" si="29"/>
        <v>0</v>
      </c>
      <c r="T94" s="218">
        <f t="shared" si="29"/>
        <v>0</v>
      </c>
      <c r="U94" s="218">
        <f t="shared" si="29"/>
        <v>0</v>
      </c>
      <c r="V94" s="218">
        <f t="shared" si="29"/>
        <v>0</v>
      </c>
      <c r="W94" s="218">
        <f t="shared" si="29"/>
        <v>0</v>
      </c>
      <c r="X94" s="218">
        <f t="shared" si="29"/>
        <v>0</v>
      </c>
      <c r="Y94" s="218">
        <f t="shared" si="29"/>
        <v>0</v>
      </c>
      <c r="Z94" s="218">
        <f t="shared" si="29"/>
        <v>0</v>
      </c>
      <c r="AA94" s="218">
        <f t="shared" si="29"/>
        <v>0</v>
      </c>
      <c r="AB94" s="218">
        <f t="shared" si="29"/>
        <v>0</v>
      </c>
      <c r="AC94" s="218">
        <f t="shared" si="29"/>
        <v>0</v>
      </c>
      <c r="AD94" s="218">
        <f t="shared" si="29"/>
        <v>0</v>
      </c>
      <c r="AE94" s="218">
        <f t="shared" si="29"/>
        <v>0</v>
      </c>
      <c r="AF94" s="218">
        <f t="shared" si="29"/>
        <v>0</v>
      </c>
      <c r="AG94" s="218">
        <f t="shared" si="29"/>
        <v>0</v>
      </c>
      <c r="AH94" s="218">
        <f t="shared" si="29"/>
        <v>0</v>
      </c>
      <c r="AI94" s="218">
        <f t="shared" si="29"/>
        <v>0</v>
      </c>
      <c r="AJ94" s="218">
        <f t="shared" si="29"/>
        <v>0</v>
      </c>
      <c r="AK94" s="218">
        <f t="shared" si="29"/>
        <v>0</v>
      </c>
      <c r="AL94" s="218">
        <f t="shared" si="29"/>
        <v>0</v>
      </c>
      <c r="AM94" s="218">
        <f t="shared" si="29"/>
        <v>0</v>
      </c>
      <c r="AN94" s="218">
        <f t="shared" si="29"/>
        <v>0</v>
      </c>
      <c r="AO94" s="218">
        <f t="shared" si="29"/>
        <v>0</v>
      </c>
      <c r="AP94" s="218">
        <f t="shared" si="29"/>
        <v>0</v>
      </c>
    </row>
    <row r="95" spans="2:42" s="101" customFormat="1" x14ac:dyDescent="0.2">
      <c r="G95" s="239"/>
      <c r="H95" s="239"/>
      <c r="I95" s="239"/>
      <c r="J95" s="239"/>
      <c r="K95" s="239"/>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row>
    <row r="96" spans="2:42" s="101" customFormat="1" x14ac:dyDescent="0.2">
      <c r="G96" s="239"/>
      <c r="H96" s="239"/>
      <c r="I96" s="239"/>
      <c r="J96" s="239"/>
      <c r="K96" s="239"/>
      <c r="L96" s="239"/>
      <c r="M96" s="239"/>
      <c r="N96" s="239"/>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row>
    <row r="97" spans="2:42" s="101" customFormat="1" x14ac:dyDescent="0.2">
      <c r="G97" s="239"/>
      <c r="H97" s="239"/>
      <c r="I97" s="239"/>
      <c r="J97" s="239"/>
      <c r="K97" s="239"/>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row>
    <row r="98" spans="2:42" s="101" customFormat="1" x14ac:dyDescent="0.2">
      <c r="J98" s="185"/>
    </row>
    <row r="99" spans="2:42" s="97" customFormat="1" ht="15.75" customHeight="1" x14ac:dyDescent="0.2">
      <c r="B99" s="93"/>
      <c r="C99" s="94" t="s">
        <v>359</v>
      </c>
      <c r="D99" s="95"/>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row>
    <row r="100" spans="2:42" s="101" customFormat="1" x14ac:dyDescent="0.2">
      <c r="C100" s="98"/>
      <c r="D100" s="174"/>
    </row>
    <row r="101" spans="2:42" s="101" customFormat="1" x14ac:dyDescent="0.2">
      <c r="C101" s="98" t="s">
        <v>80</v>
      </c>
      <c r="D101" s="174"/>
      <c r="I101" s="38"/>
    </row>
    <row r="102" spans="2:42" s="101" customFormat="1" x14ac:dyDescent="0.2">
      <c r="D102" s="174"/>
      <c r="I102" s="38"/>
    </row>
    <row r="103" spans="2:42" s="101" customFormat="1" x14ac:dyDescent="0.2">
      <c r="C103" s="98" t="s">
        <v>360</v>
      </c>
      <c r="D103" s="174"/>
      <c r="L103" s="38"/>
    </row>
    <row r="104" spans="2:42" s="101" customFormat="1" x14ac:dyDescent="0.2">
      <c r="D104" s="174"/>
      <c r="L104" s="38"/>
    </row>
    <row r="105" spans="2:42" s="101" customFormat="1" x14ac:dyDescent="0.2">
      <c r="E105" s="200"/>
      <c r="F105" s="200"/>
      <c r="J105" s="185"/>
    </row>
    <row r="106" spans="2:42" s="101" customFormat="1" ht="15.75" x14ac:dyDescent="0.2">
      <c r="C106" s="240" t="s">
        <v>288</v>
      </c>
      <c r="D106" s="104"/>
      <c r="E106" s="198"/>
      <c r="F106" s="198"/>
      <c r="G106" s="198">
        <f t="shared" ref="G106:AP106" si="30">G29</f>
        <v>42217</v>
      </c>
      <c r="H106" s="198">
        <f t="shared" si="30"/>
        <v>42248</v>
      </c>
      <c r="I106" s="198">
        <f t="shared" si="30"/>
        <v>42278</v>
      </c>
      <c r="J106" s="198">
        <f t="shared" si="30"/>
        <v>42309</v>
      </c>
      <c r="K106" s="198">
        <f t="shared" si="30"/>
        <v>42339</v>
      </c>
      <c r="L106" s="198">
        <f t="shared" si="30"/>
        <v>42370</v>
      </c>
      <c r="M106" s="198">
        <f t="shared" si="30"/>
        <v>42401</v>
      </c>
      <c r="N106" s="198">
        <f t="shared" si="30"/>
        <v>42430</v>
      </c>
      <c r="O106" s="198">
        <f t="shared" si="30"/>
        <v>42461</v>
      </c>
      <c r="P106" s="198">
        <f t="shared" si="30"/>
        <v>42491</v>
      </c>
      <c r="Q106" s="198">
        <f t="shared" si="30"/>
        <v>42522</v>
      </c>
      <c r="R106" s="198">
        <f t="shared" si="30"/>
        <v>42552</v>
      </c>
      <c r="S106" s="198">
        <f t="shared" si="30"/>
        <v>42583</v>
      </c>
      <c r="T106" s="198">
        <f t="shared" si="30"/>
        <v>42614</v>
      </c>
      <c r="U106" s="198">
        <f t="shared" si="30"/>
        <v>42644</v>
      </c>
      <c r="V106" s="198">
        <f t="shared" si="30"/>
        <v>42675</v>
      </c>
      <c r="W106" s="198">
        <f t="shared" si="30"/>
        <v>42705</v>
      </c>
      <c r="X106" s="198">
        <f t="shared" si="30"/>
        <v>42736</v>
      </c>
      <c r="Y106" s="198">
        <f t="shared" si="30"/>
        <v>42767</v>
      </c>
      <c r="Z106" s="198">
        <f t="shared" si="30"/>
        <v>42795</v>
      </c>
      <c r="AA106" s="198">
        <f t="shared" si="30"/>
        <v>42826</v>
      </c>
      <c r="AB106" s="198">
        <f t="shared" si="30"/>
        <v>42856</v>
      </c>
      <c r="AC106" s="198">
        <f t="shared" si="30"/>
        <v>42887</v>
      </c>
      <c r="AD106" s="198">
        <f t="shared" si="30"/>
        <v>42917</v>
      </c>
      <c r="AE106" s="198">
        <f t="shared" si="30"/>
        <v>42948</v>
      </c>
      <c r="AF106" s="198">
        <f t="shared" si="30"/>
        <v>42979</v>
      </c>
      <c r="AG106" s="198">
        <f t="shared" si="30"/>
        <v>43009</v>
      </c>
      <c r="AH106" s="198">
        <f t="shared" si="30"/>
        <v>43040</v>
      </c>
      <c r="AI106" s="198">
        <f t="shared" si="30"/>
        <v>43070</v>
      </c>
      <c r="AJ106" s="198">
        <f t="shared" si="30"/>
        <v>43101</v>
      </c>
      <c r="AK106" s="198">
        <f t="shared" si="30"/>
        <v>43132</v>
      </c>
      <c r="AL106" s="198">
        <f t="shared" si="30"/>
        <v>43160</v>
      </c>
      <c r="AM106" s="198">
        <f t="shared" si="30"/>
        <v>43191</v>
      </c>
      <c r="AN106" s="198">
        <f t="shared" si="30"/>
        <v>43221</v>
      </c>
      <c r="AO106" s="198">
        <f t="shared" si="30"/>
        <v>43252</v>
      </c>
      <c r="AP106" s="198">
        <f t="shared" si="30"/>
        <v>43282</v>
      </c>
    </row>
    <row r="107" spans="2:42" x14ac:dyDescent="0.2">
      <c r="E107" s="241"/>
      <c r="F107" s="241"/>
      <c r="J107" s="242"/>
      <c r="K107" s="242"/>
      <c r="L107" s="242"/>
    </row>
    <row r="108" spans="2:42" x14ac:dyDescent="0.2">
      <c r="C108" s="113" t="s">
        <v>99</v>
      </c>
      <c r="D108" s="243"/>
      <c r="E108" s="244"/>
      <c r="F108" s="245"/>
      <c r="G108" s="118"/>
      <c r="H108" s="91"/>
      <c r="I108" s="91"/>
      <c r="J108" s="246"/>
      <c r="K108" s="246"/>
      <c r="L108" s="246"/>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row>
    <row r="109" spans="2:42" x14ac:dyDescent="0.2">
      <c r="C109" s="243"/>
      <c r="D109" s="229" t="s">
        <v>245</v>
      </c>
      <c r="E109" s="247"/>
      <c r="F109" s="247"/>
      <c r="G109" s="248">
        <f>SUM('1. Investitionen'!G20:G32)</f>
        <v>0</v>
      </c>
      <c r="H109" s="142"/>
      <c r="I109" s="142"/>
      <c r="J109" s="249"/>
      <c r="K109" s="249"/>
      <c r="L109" s="249"/>
      <c r="M109" s="142"/>
      <c r="N109" s="142"/>
      <c r="O109" s="142"/>
      <c r="P109" s="142"/>
      <c r="Q109" s="142"/>
      <c r="R109" s="142"/>
      <c r="S109" s="142"/>
      <c r="T109" s="142"/>
      <c r="U109" s="142"/>
      <c r="V109" s="142"/>
      <c r="W109" s="142"/>
      <c r="X109" s="142"/>
      <c r="Y109" s="142"/>
      <c r="Z109" s="142"/>
      <c r="AA109" s="142"/>
      <c r="AB109" s="142"/>
      <c r="AC109" s="142"/>
      <c r="AD109" s="142"/>
      <c r="AE109" s="142"/>
      <c r="AF109" s="142"/>
      <c r="AG109" s="142"/>
      <c r="AH109" s="142"/>
      <c r="AI109" s="142"/>
      <c r="AJ109" s="142"/>
      <c r="AK109" s="142"/>
      <c r="AL109" s="142"/>
      <c r="AM109" s="142"/>
      <c r="AN109" s="142"/>
      <c r="AO109" s="142"/>
      <c r="AP109" s="142"/>
    </row>
    <row r="110" spans="2:42" x14ac:dyDescent="0.2">
      <c r="C110" s="243"/>
      <c r="D110" s="250"/>
      <c r="E110" s="128" t="s">
        <v>140</v>
      </c>
      <c r="F110" s="251"/>
      <c r="G110" s="210">
        <f>SUM('1. Investitionen'!I20:I32)</f>
        <v>0</v>
      </c>
      <c r="H110" s="128"/>
      <c r="I110" s="128"/>
      <c r="J110" s="252"/>
      <c r="K110" s="252"/>
      <c r="L110" s="252"/>
      <c r="M110" s="128"/>
      <c r="N110" s="128"/>
      <c r="O110" s="128"/>
      <c r="P110" s="128"/>
      <c r="Q110" s="128"/>
      <c r="R110" s="128"/>
      <c r="S110" s="128"/>
      <c r="T110" s="128"/>
      <c r="U110" s="128"/>
      <c r="V110" s="128"/>
      <c r="W110" s="128"/>
      <c r="X110" s="128"/>
      <c r="Y110" s="128"/>
      <c r="Z110" s="128"/>
      <c r="AA110" s="128"/>
      <c r="AB110" s="128"/>
      <c r="AC110" s="128"/>
      <c r="AD110" s="128"/>
      <c r="AE110" s="128"/>
      <c r="AF110" s="128"/>
      <c r="AG110" s="128"/>
      <c r="AH110" s="128"/>
      <c r="AI110" s="128"/>
      <c r="AJ110" s="128"/>
      <c r="AK110" s="128"/>
      <c r="AL110" s="128"/>
      <c r="AM110" s="128"/>
      <c r="AN110" s="128"/>
      <c r="AO110" s="128"/>
      <c r="AP110" s="128"/>
    </row>
    <row r="111" spans="2:42" x14ac:dyDescent="0.2">
      <c r="C111" s="118"/>
      <c r="D111" s="118"/>
      <c r="E111" s="245"/>
      <c r="F111" s="245"/>
      <c r="G111" s="91"/>
      <c r="H111" s="91"/>
      <c r="I111" s="91"/>
      <c r="J111" s="246"/>
      <c r="K111" s="246"/>
      <c r="L111" s="246"/>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row>
    <row r="112" spans="2:42" x14ac:dyDescent="0.2">
      <c r="C112" s="113" t="s">
        <v>107</v>
      </c>
      <c r="D112" s="243"/>
      <c r="E112" s="91"/>
      <c r="F112" s="91"/>
      <c r="G112" s="91"/>
      <c r="H112" s="91"/>
      <c r="I112" s="91"/>
      <c r="J112" s="246"/>
      <c r="K112" s="246"/>
      <c r="L112" s="246"/>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row>
    <row r="113" spans="3:42" x14ac:dyDescent="0.2">
      <c r="C113" s="243"/>
      <c r="D113" s="229" t="s">
        <v>5</v>
      </c>
      <c r="E113" s="142" t="s">
        <v>4</v>
      </c>
      <c r="F113" s="142"/>
      <c r="G113" s="253">
        <f t="shared" ref="G113:AP113" si="31">G33</f>
        <v>0</v>
      </c>
      <c r="H113" s="253">
        <f t="shared" si="31"/>
        <v>0</v>
      </c>
      <c r="I113" s="253">
        <f t="shared" si="31"/>
        <v>0</v>
      </c>
      <c r="J113" s="253">
        <f t="shared" si="31"/>
        <v>0</v>
      </c>
      <c r="K113" s="253">
        <f t="shared" si="31"/>
        <v>0</v>
      </c>
      <c r="L113" s="51">
        <f t="shared" si="31"/>
        <v>0</v>
      </c>
      <c r="M113" s="51">
        <f t="shared" si="31"/>
        <v>0</v>
      </c>
      <c r="N113" s="51">
        <f t="shared" si="31"/>
        <v>0</v>
      </c>
      <c r="O113" s="51">
        <f t="shared" si="31"/>
        <v>0</v>
      </c>
      <c r="P113" s="51">
        <f t="shared" si="31"/>
        <v>0</v>
      </c>
      <c r="Q113" s="51">
        <f t="shared" si="31"/>
        <v>0</v>
      </c>
      <c r="R113" s="51">
        <f t="shared" si="31"/>
        <v>0</v>
      </c>
      <c r="S113" s="51">
        <f t="shared" si="31"/>
        <v>0</v>
      </c>
      <c r="T113" s="51">
        <f t="shared" si="31"/>
        <v>0</v>
      </c>
      <c r="U113" s="51">
        <f t="shared" si="31"/>
        <v>0</v>
      </c>
      <c r="V113" s="51">
        <f t="shared" si="31"/>
        <v>0</v>
      </c>
      <c r="W113" s="51">
        <f t="shared" si="31"/>
        <v>0</v>
      </c>
      <c r="X113" s="51">
        <f t="shared" si="31"/>
        <v>0</v>
      </c>
      <c r="Y113" s="51">
        <f t="shared" si="31"/>
        <v>0</v>
      </c>
      <c r="Z113" s="51">
        <f t="shared" si="31"/>
        <v>0</v>
      </c>
      <c r="AA113" s="51">
        <f t="shared" si="31"/>
        <v>0</v>
      </c>
      <c r="AB113" s="51">
        <f t="shared" si="31"/>
        <v>0</v>
      </c>
      <c r="AC113" s="51">
        <f t="shared" si="31"/>
        <v>0</v>
      </c>
      <c r="AD113" s="51">
        <f t="shared" si="31"/>
        <v>0</v>
      </c>
      <c r="AE113" s="51">
        <f t="shared" si="31"/>
        <v>0</v>
      </c>
      <c r="AF113" s="51">
        <f t="shared" si="31"/>
        <v>0</v>
      </c>
      <c r="AG113" s="51">
        <f t="shared" si="31"/>
        <v>0</v>
      </c>
      <c r="AH113" s="51">
        <f t="shared" si="31"/>
        <v>0</v>
      </c>
      <c r="AI113" s="51">
        <f t="shared" si="31"/>
        <v>0</v>
      </c>
      <c r="AJ113" s="51">
        <f t="shared" si="31"/>
        <v>0</v>
      </c>
      <c r="AK113" s="51">
        <f t="shared" si="31"/>
        <v>0</v>
      </c>
      <c r="AL113" s="51">
        <f t="shared" si="31"/>
        <v>0</v>
      </c>
      <c r="AM113" s="51">
        <f t="shared" si="31"/>
        <v>0</v>
      </c>
      <c r="AN113" s="51">
        <f t="shared" si="31"/>
        <v>0</v>
      </c>
      <c r="AO113" s="51">
        <f t="shared" si="31"/>
        <v>0</v>
      </c>
      <c r="AP113" s="51">
        <f t="shared" si="31"/>
        <v>0</v>
      </c>
    </row>
    <row r="114" spans="3:42" x14ac:dyDescent="0.2">
      <c r="C114" s="243"/>
      <c r="D114" s="243"/>
      <c r="E114" s="142" t="s">
        <v>120</v>
      </c>
      <c r="F114" s="142"/>
      <c r="G114" s="550">
        <v>0</v>
      </c>
      <c r="H114" s="550">
        <v>0</v>
      </c>
      <c r="I114" s="550">
        <v>0</v>
      </c>
      <c r="J114" s="550">
        <v>0</v>
      </c>
      <c r="K114" s="550">
        <v>0</v>
      </c>
      <c r="L114" s="550">
        <v>0</v>
      </c>
      <c r="M114" s="550">
        <v>0</v>
      </c>
      <c r="N114" s="550">
        <v>0</v>
      </c>
      <c r="O114" s="550">
        <v>0</v>
      </c>
      <c r="P114" s="550">
        <v>0</v>
      </c>
      <c r="Q114" s="550">
        <v>0</v>
      </c>
      <c r="R114" s="550">
        <v>0</v>
      </c>
      <c r="S114" s="550">
        <v>0</v>
      </c>
      <c r="T114" s="550">
        <v>0</v>
      </c>
      <c r="U114" s="550">
        <v>0</v>
      </c>
      <c r="V114" s="550">
        <v>0</v>
      </c>
      <c r="W114" s="550">
        <v>0</v>
      </c>
      <c r="X114" s="550">
        <v>0</v>
      </c>
      <c r="Y114" s="550">
        <v>0</v>
      </c>
      <c r="Z114" s="550">
        <v>0</v>
      </c>
      <c r="AA114" s="550">
        <v>0</v>
      </c>
      <c r="AB114" s="550">
        <v>0</v>
      </c>
      <c r="AC114" s="550">
        <v>0</v>
      </c>
      <c r="AD114" s="550">
        <v>0</v>
      </c>
      <c r="AE114" s="550">
        <v>0</v>
      </c>
      <c r="AF114" s="550">
        <v>0</v>
      </c>
      <c r="AG114" s="550">
        <v>0</v>
      </c>
      <c r="AH114" s="550">
        <v>0</v>
      </c>
      <c r="AI114" s="550">
        <v>0</v>
      </c>
      <c r="AJ114" s="550">
        <v>0</v>
      </c>
      <c r="AK114" s="550">
        <v>0</v>
      </c>
      <c r="AL114" s="550">
        <v>0</v>
      </c>
      <c r="AM114" s="550">
        <v>0</v>
      </c>
      <c r="AN114" s="550">
        <v>0</v>
      </c>
      <c r="AO114" s="550">
        <v>0</v>
      </c>
      <c r="AP114" s="550">
        <v>0</v>
      </c>
    </row>
    <row r="115" spans="3:42" s="256" customFormat="1" x14ac:dyDescent="0.2">
      <c r="C115" s="113"/>
      <c r="D115" s="113"/>
      <c r="E115" s="254" t="s">
        <v>3</v>
      </c>
      <c r="F115" s="254"/>
      <c r="G115" s="255">
        <f>IF(ISNUMBER(G113*G114),G113*G114,"")</f>
        <v>0</v>
      </c>
      <c r="H115" s="255">
        <f>IF(ISNUMBER(H113*H114),H113*H114,"")</f>
        <v>0</v>
      </c>
      <c r="I115" s="255">
        <f t="shared" ref="I115:AP115" si="32">IF(ISNUMBER(I113*I114),I113*I114,"")</f>
        <v>0</v>
      </c>
      <c r="J115" s="255">
        <f t="shared" si="32"/>
        <v>0</v>
      </c>
      <c r="K115" s="255">
        <f t="shared" si="32"/>
        <v>0</v>
      </c>
      <c r="L115" s="255">
        <f t="shared" si="32"/>
        <v>0</v>
      </c>
      <c r="M115" s="255">
        <f t="shared" si="32"/>
        <v>0</v>
      </c>
      <c r="N115" s="255">
        <f t="shared" si="32"/>
        <v>0</v>
      </c>
      <c r="O115" s="255">
        <f t="shared" si="32"/>
        <v>0</v>
      </c>
      <c r="P115" s="255">
        <f t="shared" si="32"/>
        <v>0</v>
      </c>
      <c r="Q115" s="255">
        <f t="shared" si="32"/>
        <v>0</v>
      </c>
      <c r="R115" s="255">
        <f t="shared" si="32"/>
        <v>0</v>
      </c>
      <c r="S115" s="255">
        <f t="shared" si="32"/>
        <v>0</v>
      </c>
      <c r="T115" s="255">
        <f t="shared" si="32"/>
        <v>0</v>
      </c>
      <c r="U115" s="255">
        <f t="shared" si="32"/>
        <v>0</v>
      </c>
      <c r="V115" s="255">
        <f t="shared" si="32"/>
        <v>0</v>
      </c>
      <c r="W115" s="255">
        <f t="shared" si="32"/>
        <v>0</v>
      </c>
      <c r="X115" s="255">
        <f t="shared" si="32"/>
        <v>0</v>
      </c>
      <c r="Y115" s="255">
        <f t="shared" si="32"/>
        <v>0</v>
      </c>
      <c r="Z115" s="255">
        <f t="shared" si="32"/>
        <v>0</v>
      </c>
      <c r="AA115" s="255">
        <f t="shared" si="32"/>
        <v>0</v>
      </c>
      <c r="AB115" s="255">
        <f t="shared" si="32"/>
        <v>0</v>
      </c>
      <c r="AC115" s="255">
        <f t="shared" si="32"/>
        <v>0</v>
      </c>
      <c r="AD115" s="255">
        <f t="shared" si="32"/>
        <v>0</v>
      </c>
      <c r="AE115" s="255">
        <f t="shared" si="32"/>
        <v>0</v>
      </c>
      <c r="AF115" s="255">
        <f t="shared" si="32"/>
        <v>0</v>
      </c>
      <c r="AG115" s="255">
        <f t="shared" si="32"/>
        <v>0</v>
      </c>
      <c r="AH115" s="255">
        <f t="shared" si="32"/>
        <v>0</v>
      </c>
      <c r="AI115" s="255">
        <f t="shared" si="32"/>
        <v>0</v>
      </c>
      <c r="AJ115" s="255">
        <f t="shared" si="32"/>
        <v>0</v>
      </c>
      <c r="AK115" s="255">
        <f t="shared" si="32"/>
        <v>0</v>
      </c>
      <c r="AL115" s="255">
        <f t="shared" si="32"/>
        <v>0</v>
      </c>
      <c r="AM115" s="255">
        <f t="shared" si="32"/>
        <v>0</v>
      </c>
      <c r="AN115" s="255">
        <f t="shared" si="32"/>
        <v>0</v>
      </c>
      <c r="AO115" s="255">
        <f t="shared" si="32"/>
        <v>0</v>
      </c>
      <c r="AP115" s="255">
        <f t="shared" si="32"/>
        <v>0</v>
      </c>
    </row>
    <row r="116" spans="3:42" x14ac:dyDescent="0.2">
      <c r="C116" s="243"/>
      <c r="D116" s="243"/>
      <c r="E116" s="128" t="s">
        <v>140</v>
      </c>
      <c r="F116" s="64">
        <v>0.19</v>
      </c>
      <c r="G116" s="210">
        <f>G115*$F$116</f>
        <v>0</v>
      </c>
      <c r="H116" s="210"/>
      <c r="I116" s="210"/>
      <c r="J116" s="210"/>
      <c r="K116" s="210"/>
      <c r="L116" s="210"/>
      <c r="M116" s="210"/>
      <c r="N116" s="210"/>
      <c r="O116" s="210"/>
      <c r="P116" s="210"/>
      <c r="Q116" s="210"/>
      <c r="R116" s="210"/>
      <c r="S116" s="210"/>
      <c r="T116" s="210"/>
      <c r="U116" s="210"/>
      <c r="V116" s="210"/>
      <c r="W116" s="210"/>
      <c r="X116" s="210"/>
      <c r="Y116" s="210"/>
      <c r="Z116" s="210"/>
      <c r="AA116" s="210"/>
      <c r="AB116" s="210"/>
      <c r="AC116" s="210"/>
      <c r="AD116" s="210"/>
      <c r="AE116" s="210"/>
      <c r="AF116" s="210"/>
      <c r="AG116" s="210"/>
      <c r="AH116" s="210"/>
      <c r="AI116" s="210"/>
      <c r="AJ116" s="210"/>
      <c r="AK116" s="210"/>
      <c r="AL116" s="210"/>
      <c r="AM116" s="210"/>
      <c r="AN116" s="210"/>
      <c r="AO116" s="210"/>
      <c r="AP116" s="210"/>
    </row>
    <row r="117" spans="3:42" x14ac:dyDescent="0.2">
      <c r="C117" s="91"/>
      <c r="D117" s="91"/>
      <c r="E117" s="91"/>
      <c r="F117" s="91"/>
      <c r="G117" s="257"/>
      <c r="H117" s="257"/>
      <c r="I117" s="257"/>
      <c r="J117" s="257"/>
      <c r="K117" s="257"/>
      <c r="L117" s="257"/>
      <c r="M117" s="257"/>
      <c r="N117" s="257"/>
      <c r="O117" s="257"/>
      <c r="P117" s="257"/>
      <c r="Q117" s="257"/>
      <c r="R117" s="257"/>
      <c r="S117" s="257"/>
      <c r="T117" s="257"/>
      <c r="U117" s="257"/>
      <c r="V117" s="257"/>
      <c r="W117" s="257"/>
      <c r="X117" s="257"/>
      <c r="Y117" s="257"/>
      <c r="Z117" s="257"/>
      <c r="AA117" s="257"/>
      <c r="AB117" s="257"/>
      <c r="AC117" s="257"/>
      <c r="AD117" s="257"/>
      <c r="AE117" s="257"/>
      <c r="AF117" s="257"/>
      <c r="AG117" s="257"/>
      <c r="AH117" s="257"/>
      <c r="AI117" s="257"/>
      <c r="AJ117" s="257"/>
      <c r="AK117" s="257"/>
      <c r="AL117" s="257"/>
      <c r="AM117" s="257"/>
      <c r="AN117" s="257"/>
      <c r="AO117" s="257"/>
      <c r="AP117" s="257"/>
    </row>
    <row r="118" spans="3:42" x14ac:dyDescent="0.2">
      <c r="C118" s="113" t="s">
        <v>108</v>
      </c>
      <c r="D118" s="243"/>
      <c r="E118" s="91"/>
      <c r="F118" s="91"/>
      <c r="G118" s="91"/>
      <c r="H118" s="91"/>
      <c r="I118" s="91"/>
      <c r="J118" s="246"/>
      <c r="K118" s="246"/>
      <c r="L118" s="246"/>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row>
    <row r="119" spans="3:42" x14ac:dyDescent="0.2">
      <c r="C119" s="243"/>
      <c r="D119" s="229" t="s">
        <v>5</v>
      </c>
      <c r="E119" s="142" t="s">
        <v>4</v>
      </c>
      <c r="F119" s="142"/>
      <c r="G119" s="51">
        <f t="shared" ref="G119:AP119" si="33">G37</f>
        <v>0</v>
      </c>
      <c r="H119" s="51">
        <f t="shared" si="33"/>
        <v>0</v>
      </c>
      <c r="I119" s="51">
        <f t="shared" si="33"/>
        <v>0</v>
      </c>
      <c r="J119" s="51">
        <f t="shared" si="33"/>
        <v>0</v>
      </c>
      <c r="K119" s="51">
        <f t="shared" si="33"/>
        <v>0</v>
      </c>
      <c r="L119" s="51">
        <f t="shared" si="33"/>
        <v>0</v>
      </c>
      <c r="M119" s="51">
        <f t="shared" si="33"/>
        <v>0</v>
      </c>
      <c r="N119" s="51">
        <f t="shared" si="33"/>
        <v>0</v>
      </c>
      <c r="O119" s="51">
        <f t="shared" si="33"/>
        <v>0</v>
      </c>
      <c r="P119" s="51">
        <f t="shared" si="33"/>
        <v>0</v>
      </c>
      <c r="Q119" s="51">
        <f t="shared" si="33"/>
        <v>0</v>
      </c>
      <c r="R119" s="51">
        <f t="shared" si="33"/>
        <v>0</v>
      </c>
      <c r="S119" s="51">
        <f t="shared" si="33"/>
        <v>0</v>
      </c>
      <c r="T119" s="51">
        <f t="shared" si="33"/>
        <v>0</v>
      </c>
      <c r="U119" s="51">
        <f t="shared" si="33"/>
        <v>0</v>
      </c>
      <c r="V119" s="51">
        <f t="shared" si="33"/>
        <v>0</v>
      </c>
      <c r="W119" s="51">
        <f t="shared" si="33"/>
        <v>0</v>
      </c>
      <c r="X119" s="51">
        <f t="shared" si="33"/>
        <v>0</v>
      </c>
      <c r="Y119" s="51">
        <f t="shared" si="33"/>
        <v>0</v>
      </c>
      <c r="Z119" s="51">
        <f t="shared" si="33"/>
        <v>0</v>
      </c>
      <c r="AA119" s="51">
        <f t="shared" si="33"/>
        <v>0</v>
      </c>
      <c r="AB119" s="51">
        <f t="shared" si="33"/>
        <v>0</v>
      </c>
      <c r="AC119" s="51">
        <f t="shared" si="33"/>
        <v>0</v>
      </c>
      <c r="AD119" s="51">
        <f t="shared" si="33"/>
        <v>0</v>
      </c>
      <c r="AE119" s="51">
        <f t="shared" si="33"/>
        <v>0</v>
      </c>
      <c r="AF119" s="51">
        <f t="shared" si="33"/>
        <v>0</v>
      </c>
      <c r="AG119" s="51">
        <f t="shared" si="33"/>
        <v>0</v>
      </c>
      <c r="AH119" s="51">
        <f t="shared" si="33"/>
        <v>0</v>
      </c>
      <c r="AI119" s="51">
        <f t="shared" si="33"/>
        <v>0</v>
      </c>
      <c r="AJ119" s="51">
        <f t="shared" si="33"/>
        <v>0</v>
      </c>
      <c r="AK119" s="51">
        <f t="shared" si="33"/>
        <v>0</v>
      </c>
      <c r="AL119" s="51">
        <f t="shared" si="33"/>
        <v>0</v>
      </c>
      <c r="AM119" s="51">
        <f t="shared" si="33"/>
        <v>0</v>
      </c>
      <c r="AN119" s="51">
        <f t="shared" si="33"/>
        <v>0</v>
      </c>
      <c r="AO119" s="51">
        <f t="shared" si="33"/>
        <v>0</v>
      </c>
      <c r="AP119" s="51">
        <f t="shared" si="33"/>
        <v>0</v>
      </c>
    </row>
    <row r="120" spans="3:42" x14ac:dyDescent="0.2">
      <c r="C120" s="243"/>
      <c r="D120" s="243"/>
      <c r="E120" s="142" t="s">
        <v>120</v>
      </c>
      <c r="F120" s="142"/>
      <c r="G120" s="550">
        <v>0</v>
      </c>
      <c r="H120" s="550">
        <v>0</v>
      </c>
      <c r="I120" s="550">
        <v>0</v>
      </c>
      <c r="J120" s="550">
        <v>0</v>
      </c>
      <c r="K120" s="550">
        <v>0</v>
      </c>
      <c r="L120" s="550">
        <v>0</v>
      </c>
      <c r="M120" s="550">
        <v>0</v>
      </c>
      <c r="N120" s="550">
        <v>0</v>
      </c>
      <c r="O120" s="550">
        <v>0</v>
      </c>
      <c r="P120" s="550">
        <v>0</v>
      </c>
      <c r="Q120" s="550">
        <v>0</v>
      </c>
      <c r="R120" s="550">
        <v>0</v>
      </c>
      <c r="S120" s="550">
        <v>0</v>
      </c>
      <c r="T120" s="550">
        <v>0</v>
      </c>
      <c r="U120" s="550">
        <v>0</v>
      </c>
      <c r="V120" s="550">
        <v>0</v>
      </c>
      <c r="W120" s="550">
        <v>0</v>
      </c>
      <c r="X120" s="550">
        <v>0</v>
      </c>
      <c r="Y120" s="550">
        <v>0</v>
      </c>
      <c r="Z120" s="550">
        <v>0</v>
      </c>
      <c r="AA120" s="550">
        <v>0</v>
      </c>
      <c r="AB120" s="550">
        <v>0</v>
      </c>
      <c r="AC120" s="550">
        <v>0</v>
      </c>
      <c r="AD120" s="550">
        <v>0</v>
      </c>
      <c r="AE120" s="550">
        <v>0</v>
      </c>
      <c r="AF120" s="550">
        <v>0</v>
      </c>
      <c r="AG120" s="550">
        <v>0</v>
      </c>
      <c r="AH120" s="550">
        <v>0</v>
      </c>
      <c r="AI120" s="550">
        <v>0</v>
      </c>
      <c r="AJ120" s="550">
        <v>0</v>
      </c>
      <c r="AK120" s="550">
        <v>0</v>
      </c>
      <c r="AL120" s="550">
        <v>0</v>
      </c>
      <c r="AM120" s="550">
        <v>0</v>
      </c>
      <c r="AN120" s="550">
        <v>0</v>
      </c>
      <c r="AO120" s="550">
        <v>0</v>
      </c>
      <c r="AP120" s="550">
        <v>0</v>
      </c>
    </row>
    <row r="121" spans="3:42" s="256" customFormat="1" x14ac:dyDescent="0.2">
      <c r="C121" s="113"/>
      <c r="D121" s="113"/>
      <c r="E121" s="254" t="s">
        <v>3</v>
      </c>
      <c r="F121" s="254"/>
      <c r="G121" s="255">
        <f t="shared" ref="G121:AP121" si="34">IF(ISNUMBER(G119*G120),G119*G120,"")</f>
        <v>0</v>
      </c>
      <c r="H121" s="255">
        <f t="shared" si="34"/>
        <v>0</v>
      </c>
      <c r="I121" s="255">
        <f t="shared" si="34"/>
        <v>0</v>
      </c>
      <c r="J121" s="255">
        <f t="shared" si="34"/>
        <v>0</v>
      </c>
      <c r="K121" s="255">
        <f t="shared" si="34"/>
        <v>0</v>
      </c>
      <c r="L121" s="255">
        <f t="shared" si="34"/>
        <v>0</v>
      </c>
      <c r="M121" s="255">
        <f t="shared" si="34"/>
        <v>0</v>
      </c>
      <c r="N121" s="255">
        <f t="shared" si="34"/>
        <v>0</v>
      </c>
      <c r="O121" s="255">
        <f t="shared" si="34"/>
        <v>0</v>
      </c>
      <c r="P121" s="255">
        <f t="shared" si="34"/>
        <v>0</v>
      </c>
      <c r="Q121" s="255">
        <f t="shared" si="34"/>
        <v>0</v>
      </c>
      <c r="R121" s="255">
        <f t="shared" si="34"/>
        <v>0</v>
      </c>
      <c r="S121" s="255">
        <f t="shared" si="34"/>
        <v>0</v>
      </c>
      <c r="T121" s="255">
        <f t="shared" si="34"/>
        <v>0</v>
      </c>
      <c r="U121" s="255">
        <f t="shared" si="34"/>
        <v>0</v>
      </c>
      <c r="V121" s="255">
        <f t="shared" si="34"/>
        <v>0</v>
      </c>
      <c r="W121" s="255">
        <f t="shared" si="34"/>
        <v>0</v>
      </c>
      <c r="X121" s="255">
        <f t="shared" si="34"/>
        <v>0</v>
      </c>
      <c r="Y121" s="255">
        <f t="shared" si="34"/>
        <v>0</v>
      </c>
      <c r="Z121" s="255">
        <f t="shared" si="34"/>
        <v>0</v>
      </c>
      <c r="AA121" s="255">
        <f t="shared" si="34"/>
        <v>0</v>
      </c>
      <c r="AB121" s="255">
        <f t="shared" si="34"/>
        <v>0</v>
      </c>
      <c r="AC121" s="255">
        <f t="shared" si="34"/>
        <v>0</v>
      </c>
      <c r="AD121" s="255">
        <f t="shared" si="34"/>
        <v>0</v>
      </c>
      <c r="AE121" s="255">
        <f t="shared" si="34"/>
        <v>0</v>
      </c>
      <c r="AF121" s="255">
        <f t="shared" si="34"/>
        <v>0</v>
      </c>
      <c r="AG121" s="255">
        <f t="shared" si="34"/>
        <v>0</v>
      </c>
      <c r="AH121" s="255">
        <f t="shared" si="34"/>
        <v>0</v>
      </c>
      <c r="AI121" s="255">
        <f t="shared" si="34"/>
        <v>0</v>
      </c>
      <c r="AJ121" s="255">
        <f t="shared" si="34"/>
        <v>0</v>
      </c>
      <c r="AK121" s="255">
        <f t="shared" si="34"/>
        <v>0</v>
      </c>
      <c r="AL121" s="255">
        <f t="shared" si="34"/>
        <v>0</v>
      </c>
      <c r="AM121" s="255">
        <f t="shared" si="34"/>
        <v>0</v>
      </c>
      <c r="AN121" s="255">
        <f t="shared" si="34"/>
        <v>0</v>
      </c>
      <c r="AO121" s="255">
        <f t="shared" si="34"/>
        <v>0</v>
      </c>
      <c r="AP121" s="255">
        <f t="shared" si="34"/>
        <v>0</v>
      </c>
    </row>
    <row r="122" spans="3:42" x14ac:dyDescent="0.2">
      <c r="C122" s="243"/>
      <c r="D122" s="243"/>
      <c r="E122" s="128" t="s">
        <v>140</v>
      </c>
      <c r="F122" s="64">
        <v>0.19</v>
      </c>
      <c r="G122" s="210">
        <f>G121*$F$122</f>
        <v>0</v>
      </c>
      <c r="H122" s="210">
        <f t="shared" ref="H122:AP122" si="35">H121*$F$122</f>
        <v>0</v>
      </c>
      <c r="I122" s="210">
        <f t="shared" si="35"/>
        <v>0</v>
      </c>
      <c r="J122" s="210">
        <f t="shared" si="35"/>
        <v>0</v>
      </c>
      <c r="K122" s="210">
        <f t="shared" si="35"/>
        <v>0</v>
      </c>
      <c r="L122" s="210">
        <f t="shared" si="35"/>
        <v>0</v>
      </c>
      <c r="M122" s="210">
        <f t="shared" si="35"/>
        <v>0</v>
      </c>
      <c r="N122" s="210">
        <f t="shared" si="35"/>
        <v>0</v>
      </c>
      <c r="O122" s="210">
        <f t="shared" si="35"/>
        <v>0</v>
      </c>
      <c r="P122" s="210">
        <f t="shared" si="35"/>
        <v>0</v>
      </c>
      <c r="Q122" s="210">
        <f t="shared" si="35"/>
        <v>0</v>
      </c>
      <c r="R122" s="210">
        <f t="shared" si="35"/>
        <v>0</v>
      </c>
      <c r="S122" s="210">
        <f t="shared" si="35"/>
        <v>0</v>
      </c>
      <c r="T122" s="210">
        <f t="shared" si="35"/>
        <v>0</v>
      </c>
      <c r="U122" s="210">
        <f t="shared" si="35"/>
        <v>0</v>
      </c>
      <c r="V122" s="210">
        <f t="shared" si="35"/>
        <v>0</v>
      </c>
      <c r="W122" s="210">
        <f t="shared" si="35"/>
        <v>0</v>
      </c>
      <c r="X122" s="210">
        <f t="shared" si="35"/>
        <v>0</v>
      </c>
      <c r="Y122" s="210">
        <f t="shared" si="35"/>
        <v>0</v>
      </c>
      <c r="Z122" s="210">
        <f t="shared" si="35"/>
        <v>0</v>
      </c>
      <c r="AA122" s="210">
        <f t="shared" si="35"/>
        <v>0</v>
      </c>
      <c r="AB122" s="210">
        <f t="shared" si="35"/>
        <v>0</v>
      </c>
      <c r="AC122" s="210">
        <f t="shared" si="35"/>
        <v>0</v>
      </c>
      <c r="AD122" s="210">
        <f t="shared" si="35"/>
        <v>0</v>
      </c>
      <c r="AE122" s="210">
        <f t="shared" si="35"/>
        <v>0</v>
      </c>
      <c r="AF122" s="210">
        <f t="shared" si="35"/>
        <v>0</v>
      </c>
      <c r="AG122" s="210">
        <f t="shared" si="35"/>
        <v>0</v>
      </c>
      <c r="AH122" s="210">
        <f t="shared" si="35"/>
        <v>0</v>
      </c>
      <c r="AI122" s="210">
        <f t="shared" si="35"/>
        <v>0</v>
      </c>
      <c r="AJ122" s="210">
        <f t="shared" si="35"/>
        <v>0</v>
      </c>
      <c r="AK122" s="210">
        <f t="shared" si="35"/>
        <v>0</v>
      </c>
      <c r="AL122" s="210">
        <f t="shared" si="35"/>
        <v>0</v>
      </c>
      <c r="AM122" s="210">
        <f t="shared" si="35"/>
        <v>0</v>
      </c>
      <c r="AN122" s="210">
        <f t="shared" si="35"/>
        <v>0</v>
      </c>
      <c r="AO122" s="210">
        <f t="shared" si="35"/>
        <v>0</v>
      </c>
      <c r="AP122" s="210">
        <f t="shared" si="35"/>
        <v>0</v>
      </c>
    </row>
    <row r="123" spans="3:42" x14ac:dyDescent="0.2">
      <c r="C123" s="91"/>
      <c r="D123" s="91"/>
      <c r="E123" s="91"/>
      <c r="F123" s="91"/>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row>
    <row r="124" spans="3:42" x14ac:dyDescent="0.2">
      <c r="C124" s="113" t="s">
        <v>109</v>
      </c>
      <c r="D124" s="243"/>
      <c r="E124" s="91"/>
      <c r="F124" s="91"/>
      <c r="G124" s="91"/>
      <c r="H124" s="91"/>
      <c r="I124" s="91"/>
      <c r="J124" s="246"/>
      <c r="K124" s="246"/>
      <c r="L124" s="246"/>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row>
    <row r="125" spans="3:42" x14ac:dyDescent="0.2">
      <c r="C125" s="243"/>
      <c r="D125" s="229" t="s">
        <v>5</v>
      </c>
      <c r="E125" s="142" t="s">
        <v>4</v>
      </c>
      <c r="F125" s="142"/>
      <c r="G125" s="51">
        <f t="shared" ref="G125:AP125" si="36">G41</f>
        <v>0</v>
      </c>
      <c r="H125" s="51">
        <f t="shared" si="36"/>
        <v>0</v>
      </c>
      <c r="I125" s="51">
        <f t="shared" si="36"/>
        <v>0</v>
      </c>
      <c r="J125" s="51">
        <f t="shared" si="36"/>
        <v>0</v>
      </c>
      <c r="K125" s="51">
        <f t="shared" si="36"/>
        <v>0</v>
      </c>
      <c r="L125" s="51">
        <f t="shared" si="36"/>
        <v>0</v>
      </c>
      <c r="M125" s="51">
        <f t="shared" si="36"/>
        <v>0</v>
      </c>
      <c r="N125" s="51">
        <f t="shared" si="36"/>
        <v>0</v>
      </c>
      <c r="O125" s="51">
        <f t="shared" si="36"/>
        <v>0</v>
      </c>
      <c r="P125" s="51">
        <f t="shared" si="36"/>
        <v>0</v>
      </c>
      <c r="Q125" s="51">
        <f t="shared" si="36"/>
        <v>0</v>
      </c>
      <c r="R125" s="51">
        <f t="shared" si="36"/>
        <v>0</v>
      </c>
      <c r="S125" s="51">
        <f t="shared" si="36"/>
        <v>0</v>
      </c>
      <c r="T125" s="51">
        <f t="shared" si="36"/>
        <v>0</v>
      </c>
      <c r="U125" s="51">
        <f t="shared" si="36"/>
        <v>0</v>
      </c>
      <c r="V125" s="51">
        <f t="shared" si="36"/>
        <v>0</v>
      </c>
      <c r="W125" s="51">
        <f t="shared" si="36"/>
        <v>0</v>
      </c>
      <c r="X125" s="51">
        <f t="shared" si="36"/>
        <v>0</v>
      </c>
      <c r="Y125" s="51">
        <f t="shared" si="36"/>
        <v>0</v>
      </c>
      <c r="Z125" s="51">
        <f t="shared" si="36"/>
        <v>0</v>
      </c>
      <c r="AA125" s="51">
        <f t="shared" si="36"/>
        <v>0</v>
      </c>
      <c r="AB125" s="51">
        <f t="shared" si="36"/>
        <v>0</v>
      </c>
      <c r="AC125" s="51">
        <f t="shared" si="36"/>
        <v>0</v>
      </c>
      <c r="AD125" s="51">
        <f t="shared" si="36"/>
        <v>0</v>
      </c>
      <c r="AE125" s="51">
        <f t="shared" si="36"/>
        <v>0</v>
      </c>
      <c r="AF125" s="51">
        <f t="shared" si="36"/>
        <v>0</v>
      </c>
      <c r="AG125" s="51">
        <f t="shared" si="36"/>
        <v>0</v>
      </c>
      <c r="AH125" s="51">
        <f t="shared" si="36"/>
        <v>0</v>
      </c>
      <c r="AI125" s="51">
        <f t="shared" si="36"/>
        <v>0</v>
      </c>
      <c r="AJ125" s="51">
        <f t="shared" si="36"/>
        <v>0</v>
      </c>
      <c r="AK125" s="51">
        <f t="shared" si="36"/>
        <v>0</v>
      </c>
      <c r="AL125" s="51">
        <f t="shared" si="36"/>
        <v>0</v>
      </c>
      <c r="AM125" s="51">
        <f t="shared" si="36"/>
        <v>0</v>
      </c>
      <c r="AN125" s="51">
        <f t="shared" si="36"/>
        <v>0</v>
      </c>
      <c r="AO125" s="51">
        <f t="shared" si="36"/>
        <v>0</v>
      </c>
      <c r="AP125" s="51">
        <f t="shared" si="36"/>
        <v>0</v>
      </c>
    </row>
    <row r="126" spans="3:42" x14ac:dyDescent="0.2">
      <c r="C126" s="243"/>
      <c r="D126" s="243"/>
      <c r="E126" s="142" t="s">
        <v>120</v>
      </c>
      <c r="F126" s="142"/>
      <c r="G126" s="550">
        <v>0</v>
      </c>
      <c r="H126" s="550">
        <v>0</v>
      </c>
      <c r="I126" s="550">
        <v>0</v>
      </c>
      <c r="J126" s="550">
        <v>0</v>
      </c>
      <c r="K126" s="550">
        <v>0</v>
      </c>
      <c r="L126" s="550">
        <v>0</v>
      </c>
      <c r="M126" s="550">
        <v>0</v>
      </c>
      <c r="N126" s="550">
        <v>0</v>
      </c>
      <c r="O126" s="550">
        <v>0</v>
      </c>
      <c r="P126" s="550">
        <v>0</v>
      </c>
      <c r="Q126" s="550">
        <v>0</v>
      </c>
      <c r="R126" s="550">
        <v>0</v>
      </c>
      <c r="S126" s="550">
        <v>0</v>
      </c>
      <c r="T126" s="550">
        <v>0</v>
      </c>
      <c r="U126" s="550">
        <v>0</v>
      </c>
      <c r="V126" s="550">
        <v>0</v>
      </c>
      <c r="W126" s="550">
        <v>0</v>
      </c>
      <c r="X126" s="550">
        <v>0</v>
      </c>
      <c r="Y126" s="550">
        <v>0</v>
      </c>
      <c r="Z126" s="550">
        <v>0</v>
      </c>
      <c r="AA126" s="550">
        <v>0</v>
      </c>
      <c r="AB126" s="550">
        <v>0</v>
      </c>
      <c r="AC126" s="550">
        <v>0</v>
      </c>
      <c r="AD126" s="550">
        <v>0</v>
      </c>
      <c r="AE126" s="550">
        <v>0</v>
      </c>
      <c r="AF126" s="550">
        <v>0</v>
      </c>
      <c r="AG126" s="550">
        <v>0</v>
      </c>
      <c r="AH126" s="550">
        <v>0</v>
      </c>
      <c r="AI126" s="550">
        <v>0</v>
      </c>
      <c r="AJ126" s="550">
        <v>0</v>
      </c>
      <c r="AK126" s="550">
        <v>0</v>
      </c>
      <c r="AL126" s="550">
        <v>0</v>
      </c>
      <c r="AM126" s="550">
        <v>0</v>
      </c>
      <c r="AN126" s="550">
        <v>0</v>
      </c>
      <c r="AO126" s="550">
        <v>0</v>
      </c>
      <c r="AP126" s="550">
        <v>0</v>
      </c>
    </row>
    <row r="127" spans="3:42" s="256" customFormat="1" x14ac:dyDescent="0.2">
      <c r="C127" s="113"/>
      <c r="D127" s="113"/>
      <c r="E127" s="254" t="s">
        <v>3</v>
      </c>
      <c r="F127" s="254"/>
      <c r="G127" s="255">
        <f t="shared" ref="G127:AP127" si="37">IF(ISNUMBER(G125*G126),G125*G126,"")</f>
        <v>0</v>
      </c>
      <c r="H127" s="255">
        <f t="shared" si="37"/>
        <v>0</v>
      </c>
      <c r="I127" s="255">
        <f t="shared" si="37"/>
        <v>0</v>
      </c>
      <c r="J127" s="255">
        <f t="shared" si="37"/>
        <v>0</v>
      </c>
      <c r="K127" s="255">
        <f t="shared" si="37"/>
        <v>0</v>
      </c>
      <c r="L127" s="255">
        <f t="shared" si="37"/>
        <v>0</v>
      </c>
      <c r="M127" s="255">
        <f t="shared" si="37"/>
        <v>0</v>
      </c>
      <c r="N127" s="255">
        <f t="shared" si="37"/>
        <v>0</v>
      </c>
      <c r="O127" s="255">
        <f t="shared" si="37"/>
        <v>0</v>
      </c>
      <c r="P127" s="255">
        <f t="shared" si="37"/>
        <v>0</v>
      </c>
      <c r="Q127" s="255">
        <f t="shared" si="37"/>
        <v>0</v>
      </c>
      <c r="R127" s="255">
        <f t="shared" si="37"/>
        <v>0</v>
      </c>
      <c r="S127" s="255">
        <f t="shared" si="37"/>
        <v>0</v>
      </c>
      <c r="T127" s="255">
        <f t="shared" si="37"/>
        <v>0</v>
      </c>
      <c r="U127" s="255">
        <f t="shared" si="37"/>
        <v>0</v>
      </c>
      <c r="V127" s="255">
        <f t="shared" si="37"/>
        <v>0</v>
      </c>
      <c r="W127" s="255">
        <f t="shared" si="37"/>
        <v>0</v>
      </c>
      <c r="X127" s="255">
        <f t="shared" si="37"/>
        <v>0</v>
      </c>
      <c r="Y127" s="255">
        <f t="shared" si="37"/>
        <v>0</v>
      </c>
      <c r="Z127" s="255">
        <f t="shared" si="37"/>
        <v>0</v>
      </c>
      <c r="AA127" s="255">
        <f t="shared" si="37"/>
        <v>0</v>
      </c>
      <c r="AB127" s="255">
        <f t="shared" si="37"/>
        <v>0</v>
      </c>
      <c r="AC127" s="255">
        <f t="shared" si="37"/>
        <v>0</v>
      </c>
      <c r="AD127" s="255">
        <f t="shared" si="37"/>
        <v>0</v>
      </c>
      <c r="AE127" s="255">
        <f t="shared" si="37"/>
        <v>0</v>
      </c>
      <c r="AF127" s="255">
        <f t="shared" si="37"/>
        <v>0</v>
      </c>
      <c r="AG127" s="255">
        <f t="shared" si="37"/>
        <v>0</v>
      </c>
      <c r="AH127" s="255">
        <f t="shared" si="37"/>
        <v>0</v>
      </c>
      <c r="AI127" s="255">
        <f t="shared" si="37"/>
        <v>0</v>
      </c>
      <c r="AJ127" s="255">
        <f t="shared" si="37"/>
        <v>0</v>
      </c>
      <c r="AK127" s="255">
        <f t="shared" si="37"/>
        <v>0</v>
      </c>
      <c r="AL127" s="255">
        <f t="shared" si="37"/>
        <v>0</v>
      </c>
      <c r="AM127" s="255">
        <f t="shared" si="37"/>
        <v>0</v>
      </c>
      <c r="AN127" s="255">
        <f t="shared" si="37"/>
        <v>0</v>
      </c>
      <c r="AO127" s="255">
        <f t="shared" si="37"/>
        <v>0</v>
      </c>
      <c r="AP127" s="255">
        <f t="shared" si="37"/>
        <v>0</v>
      </c>
    </row>
    <row r="128" spans="3:42" x14ac:dyDescent="0.2">
      <c r="C128" s="243"/>
      <c r="D128" s="243"/>
      <c r="E128" s="128" t="s">
        <v>140</v>
      </c>
      <c r="F128" s="64">
        <v>0.19</v>
      </c>
      <c r="G128" s="210">
        <f>G127*$F$128</f>
        <v>0</v>
      </c>
      <c r="H128" s="210">
        <f t="shared" ref="H128:AP128" si="38">H127*$F$128</f>
        <v>0</v>
      </c>
      <c r="I128" s="210">
        <f t="shared" si="38"/>
        <v>0</v>
      </c>
      <c r="J128" s="210">
        <f t="shared" si="38"/>
        <v>0</v>
      </c>
      <c r="K128" s="210">
        <f t="shared" si="38"/>
        <v>0</v>
      </c>
      <c r="L128" s="210">
        <f t="shared" si="38"/>
        <v>0</v>
      </c>
      <c r="M128" s="210">
        <f t="shared" si="38"/>
        <v>0</v>
      </c>
      <c r="N128" s="210">
        <f t="shared" si="38"/>
        <v>0</v>
      </c>
      <c r="O128" s="210">
        <f t="shared" si="38"/>
        <v>0</v>
      </c>
      <c r="P128" s="210">
        <f t="shared" si="38"/>
        <v>0</v>
      </c>
      <c r="Q128" s="210">
        <f t="shared" si="38"/>
        <v>0</v>
      </c>
      <c r="R128" s="210">
        <f t="shared" si="38"/>
        <v>0</v>
      </c>
      <c r="S128" s="210">
        <f t="shared" si="38"/>
        <v>0</v>
      </c>
      <c r="T128" s="210">
        <f t="shared" si="38"/>
        <v>0</v>
      </c>
      <c r="U128" s="210">
        <f t="shared" si="38"/>
        <v>0</v>
      </c>
      <c r="V128" s="210">
        <f t="shared" si="38"/>
        <v>0</v>
      </c>
      <c r="W128" s="210">
        <f t="shared" si="38"/>
        <v>0</v>
      </c>
      <c r="X128" s="210">
        <f t="shared" si="38"/>
        <v>0</v>
      </c>
      <c r="Y128" s="210">
        <f t="shared" si="38"/>
        <v>0</v>
      </c>
      <c r="Z128" s="210">
        <f t="shared" si="38"/>
        <v>0</v>
      </c>
      <c r="AA128" s="210">
        <f t="shared" si="38"/>
        <v>0</v>
      </c>
      <c r="AB128" s="210">
        <f t="shared" si="38"/>
        <v>0</v>
      </c>
      <c r="AC128" s="210">
        <f t="shared" si="38"/>
        <v>0</v>
      </c>
      <c r="AD128" s="210">
        <f t="shared" si="38"/>
        <v>0</v>
      </c>
      <c r="AE128" s="210">
        <f t="shared" si="38"/>
        <v>0</v>
      </c>
      <c r="AF128" s="210">
        <f t="shared" si="38"/>
        <v>0</v>
      </c>
      <c r="AG128" s="210">
        <f t="shared" si="38"/>
        <v>0</v>
      </c>
      <c r="AH128" s="210">
        <f t="shared" si="38"/>
        <v>0</v>
      </c>
      <c r="AI128" s="210">
        <f t="shared" si="38"/>
        <v>0</v>
      </c>
      <c r="AJ128" s="210">
        <f t="shared" si="38"/>
        <v>0</v>
      </c>
      <c r="AK128" s="210">
        <f t="shared" si="38"/>
        <v>0</v>
      </c>
      <c r="AL128" s="210">
        <f t="shared" si="38"/>
        <v>0</v>
      </c>
      <c r="AM128" s="210">
        <f t="shared" si="38"/>
        <v>0</v>
      </c>
      <c r="AN128" s="210">
        <f t="shared" si="38"/>
        <v>0</v>
      </c>
      <c r="AO128" s="210">
        <f t="shared" si="38"/>
        <v>0</v>
      </c>
      <c r="AP128" s="210">
        <f t="shared" si="38"/>
        <v>0</v>
      </c>
    </row>
    <row r="129" spans="3:42" x14ac:dyDescent="0.2">
      <c r="C129" s="91"/>
      <c r="D129" s="91"/>
      <c r="E129" s="258"/>
      <c r="F129" s="258"/>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59"/>
      <c r="AC129" s="259"/>
      <c r="AD129" s="259"/>
      <c r="AE129" s="259"/>
      <c r="AF129" s="259"/>
      <c r="AG129" s="259"/>
      <c r="AH129" s="259"/>
      <c r="AI129" s="259"/>
      <c r="AJ129" s="259"/>
      <c r="AK129" s="259"/>
      <c r="AL129" s="259"/>
      <c r="AM129" s="259"/>
      <c r="AN129" s="259"/>
      <c r="AO129" s="259"/>
      <c r="AP129" s="259"/>
    </row>
    <row r="130" spans="3:42" x14ac:dyDescent="0.2">
      <c r="C130" s="113" t="s">
        <v>110</v>
      </c>
      <c r="D130" s="243"/>
      <c r="E130" s="91"/>
      <c r="F130" s="91"/>
      <c r="G130" s="91"/>
      <c r="H130" s="91"/>
      <c r="I130" s="91"/>
      <c r="J130" s="246"/>
      <c r="K130" s="246"/>
      <c r="L130" s="246"/>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row>
    <row r="131" spans="3:42" x14ac:dyDescent="0.2">
      <c r="C131" s="243"/>
      <c r="D131" s="229" t="s">
        <v>5</v>
      </c>
      <c r="E131" s="142" t="s">
        <v>4</v>
      </c>
      <c r="F131" s="142"/>
      <c r="G131" s="260">
        <f t="shared" ref="G131:AP131" si="39">G45</f>
        <v>0</v>
      </c>
      <c r="H131" s="260">
        <f t="shared" si="39"/>
        <v>0</v>
      </c>
      <c r="I131" s="260">
        <f t="shared" si="39"/>
        <v>0</v>
      </c>
      <c r="J131" s="260">
        <f t="shared" si="39"/>
        <v>0</v>
      </c>
      <c r="K131" s="260">
        <f t="shared" si="39"/>
        <v>0</v>
      </c>
      <c r="L131" s="260">
        <f t="shared" si="39"/>
        <v>0</v>
      </c>
      <c r="M131" s="260">
        <f t="shared" si="39"/>
        <v>0</v>
      </c>
      <c r="N131" s="260">
        <f t="shared" si="39"/>
        <v>0</v>
      </c>
      <c r="O131" s="260">
        <f t="shared" si="39"/>
        <v>0</v>
      </c>
      <c r="P131" s="260">
        <f t="shared" si="39"/>
        <v>0</v>
      </c>
      <c r="Q131" s="260">
        <f t="shared" si="39"/>
        <v>0</v>
      </c>
      <c r="R131" s="260">
        <f t="shared" si="39"/>
        <v>0</v>
      </c>
      <c r="S131" s="260">
        <f t="shared" si="39"/>
        <v>0</v>
      </c>
      <c r="T131" s="260">
        <f t="shared" si="39"/>
        <v>0</v>
      </c>
      <c r="U131" s="260">
        <f t="shared" si="39"/>
        <v>0</v>
      </c>
      <c r="V131" s="260">
        <f t="shared" si="39"/>
        <v>0</v>
      </c>
      <c r="W131" s="260">
        <f t="shared" si="39"/>
        <v>0</v>
      </c>
      <c r="X131" s="260">
        <f t="shared" si="39"/>
        <v>0</v>
      </c>
      <c r="Y131" s="260">
        <f t="shared" si="39"/>
        <v>0</v>
      </c>
      <c r="Z131" s="260">
        <f t="shared" si="39"/>
        <v>0</v>
      </c>
      <c r="AA131" s="260">
        <f t="shared" si="39"/>
        <v>0</v>
      </c>
      <c r="AB131" s="260">
        <f t="shared" si="39"/>
        <v>0</v>
      </c>
      <c r="AC131" s="260">
        <f t="shared" si="39"/>
        <v>0</v>
      </c>
      <c r="AD131" s="260">
        <f t="shared" si="39"/>
        <v>0</v>
      </c>
      <c r="AE131" s="260">
        <f t="shared" si="39"/>
        <v>0</v>
      </c>
      <c r="AF131" s="260">
        <f t="shared" si="39"/>
        <v>0</v>
      </c>
      <c r="AG131" s="260">
        <f t="shared" si="39"/>
        <v>0</v>
      </c>
      <c r="AH131" s="260">
        <f t="shared" si="39"/>
        <v>0</v>
      </c>
      <c r="AI131" s="260">
        <f t="shared" si="39"/>
        <v>0</v>
      </c>
      <c r="AJ131" s="260">
        <f t="shared" si="39"/>
        <v>0</v>
      </c>
      <c r="AK131" s="260">
        <f t="shared" si="39"/>
        <v>0</v>
      </c>
      <c r="AL131" s="260">
        <f t="shared" si="39"/>
        <v>0</v>
      </c>
      <c r="AM131" s="260">
        <f t="shared" si="39"/>
        <v>0</v>
      </c>
      <c r="AN131" s="260">
        <f t="shared" si="39"/>
        <v>0</v>
      </c>
      <c r="AO131" s="260">
        <f t="shared" si="39"/>
        <v>0</v>
      </c>
      <c r="AP131" s="260">
        <f t="shared" si="39"/>
        <v>0</v>
      </c>
    </row>
    <row r="132" spans="3:42" x14ac:dyDescent="0.2">
      <c r="C132" s="243"/>
      <c r="D132" s="243"/>
      <c r="E132" s="142" t="s">
        <v>120</v>
      </c>
      <c r="F132" s="142"/>
      <c r="G132" s="549">
        <v>0</v>
      </c>
      <c r="H132" s="549">
        <v>0</v>
      </c>
      <c r="I132" s="549">
        <v>0</v>
      </c>
      <c r="J132" s="549">
        <v>0</v>
      </c>
      <c r="K132" s="549">
        <v>0</v>
      </c>
      <c r="L132" s="549">
        <v>0</v>
      </c>
      <c r="M132" s="549">
        <v>0</v>
      </c>
      <c r="N132" s="549">
        <v>0</v>
      </c>
      <c r="O132" s="549">
        <v>0</v>
      </c>
      <c r="P132" s="549">
        <v>0</v>
      </c>
      <c r="Q132" s="549">
        <v>0</v>
      </c>
      <c r="R132" s="549">
        <v>0</v>
      </c>
      <c r="S132" s="549">
        <v>0</v>
      </c>
      <c r="T132" s="549">
        <v>0</v>
      </c>
      <c r="U132" s="549">
        <v>0</v>
      </c>
      <c r="V132" s="549">
        <v>0</v>
      </c>
      <c r="W132" s="549">
        <v>0</v>
      </c>
      <c r="X132" s="549">
        <v>0</v>
      </c>
      <c r="Y132" s="549">
        <v>0</v>
      </c>
      <c r="Z132" s="549">
        <v>0</v>
      </c>
      <c r="AA132" s="549">
        <v>0</v>
      </c>
      <c r="AB132" s="549">
        <v>0</v>
      </c>
      <c r="AC132" s="549">
        <v>0</v>
      </c>
      <c r="AD132" s="549">
        <v>0</v>
      </c>
      <c r="AE132" s="549">
        <v>0</v>
      </c>
      <c r="AF132" s="549">
        <v>0</v>
      </c>
      <c r="AG132" s="549">
        <v>0</v>
      </c>
      <c r="AH132" s="549">
        <v>0</v>
      </c>
      <c r="AI132" s="549">
        <v>0</v>
      </c>
      <c r="AJ132" s="549">
        <v>0</v>
      </c>
      <c r="AK132" s="549">
        <v>0</v>
      </c>
      <c r="AL132" s="549">
        <v>0</v>
      </c>
      <c r="AM132" s="549">
        <v>0</v>
      </c>
      <c r="AN132" s="549">
        <v>0</v>
      </c>
      <c r="AO132" s="549">
        <v>0</v>
      </c>
      <c r="AP132" s="549">
        <v>0</v>
      </c>
    </row>
    <row r="133" spans="3:42" x14ac:dyDescent="0.2">
      <c r="C133" s="243"/>
      <c r="D133" s="243"/>
      <c r="E133" s="254" t="s">
        <v>3</v>
      </c>
      <c r="F133" s="254"/>
      <c r="G133" s="261">
        <f t="shared" ref="G133:AP133" si="40">IF(ISNUMBER(G131*G132),G131*G132,"")</f>
        <v>0</v>
      </c>
      <c r="H133" s="261">
        <f t="shared" si="40"/>
        <v>0</v>
      </c>
      <c r="I133" s="261">
        <f t="shared" si="40"/>
        <v>0</v>
      </c>
      <c r="J133" s="261">
        <f t="shared" si="40"/>
        <v>0</v>
      </c>
      <c r="K133" s="261">
        <f t="shared" si="40"/>
        <v>0</v>
      </c>
      <c r="L133" s="261">
        <f t="shared" si="40"/>
        <v>0</v>
      </c>
      <c r="M133" s="261">
        <f t="shared" si="40"/>
        <v>0</v>
      </c>
      <c r="N133" s="261">
        <f t="shared" si="40"/>
        <v>0</v>
      </c>
      <c r="O133" s="261">
        <f t="shared" si="40"/>
        <v>0</v>
      </c>
      <c r="P133" s="261">
        <f t="shared" si="40"/>
        <v>0</v>
      </c>
      <c r="Q133" s="261">
        <f t="shared" si="40"/>
        <v>0</v>
      </c>
      <c r="R133" s="261">
        <f t="shared" si="40"/>
        <v>0</v>
      </c>
      <c r="S133" s="261">
        <f t="shared" si="40"/>
        <v>0</v>
      </c>
      <c r="T133" s="261">
        <f t="shared" si="40"/>
        <v>0</v>
      </c>
      <c r="U133" s="261">
        <f t="shared" si="40"/>
        <v>0</v>
      </c>
      <c r="V133" s="261">
        <f t="shared" si="40"/>
        <v>0</v>
      </c>
      <c r="W133" s="261">
        <f t="shared" si="40"/>
        <v>0</v>
      </c>
      <c r="X133" s="261">
        <f t="shared" si="40"/>
        <v>0</v>
      </c>
      <c r="Y133" s="261">
        <f t="shared" si="40"/>
        <v>0</v>
      </c>
      <c r="Z133" s="261">
        <f t="shared" si="40"/>
        <v>0</v>
      </c>
      <c r="AA133" s="261">
        <f t="shared" si="40"/>
        <v>0</v>
      </c>
      <c r="AB133" s="261">
        <f t="shared" si="40"/>
        <v>0</v>
      </c>
      <c r="AC133" s="261">
        <f t="shared" si="40"/>
        <v>0</v>
      </c>
      <c r="AD133" s="261">
        <f t="shared" si="40"/>
        <v>0</v>
      </c>
      <c r="AE133" s="261">
        <f t="shared" si="40"/>
        <v>0</v>
      </c>
      <c r="AF133" s="261">
        <f t="shared" si="40"/>
        <v>0</v>
      </c>
      <c r="AG133" s="261">
        <f t="shared" si="40"/>
        <v>0</v>
      </c>
      <c r="AH133" s="261">
        <f t="shared" si="40"/>
        <v>0</v>
      </c>
      <c r="AI133" s="261">
        <f t="shared" si="40"/>
        <v>0</v>
      </c>
      <c r="AJ133" s="261">
        <f t="shared" si="40"/>
        <v>0</v>
      </c>
      <c r="AK133" s="261">
        <f t="shared" si="40"/>
        <v>0</v>
      </c>
      <c r="AL133" s="261">
        <f t="shared" si="40"/>
        <v>0</v>
      </c>
      <c r="AM133" s="261">
        <f t="shared" si="40"/>
        <v>0</v>
      </c>
      <c r="AN133" s="261">
        <f t="shared" si="40"/>
        <v>0</v>
      </c>
      <c r="AO133" s="261">
        <f t="shared" si="40"/>
        <v>0</v>
      </c>
      <c r="AP133" s="261">
        <f t="shared" si="40"/>
        <v>0</v>
      </c>
    </row>
    <row r="134" spans="3:42" x14ac:dyDescent="0.2">
      <c r="C134" s="243"/>
      <c r="D134" s="243"/>
      <c r="E134" s="144" t="s">
        <v>140</v>
      </c>
      <c r="F134" s="251">
        <v>0.19</v>
      </c>
      <c r="G134" s="210">
        <f>G133*$F$134</f>
        <v>0</v>
      </c>
      <c r="H134" s="210">
        <f t="shared" ref="H134:AP134" si="41">H133*$F$134</f>
        <v>0</v>
      </c>
      <c r="I134" s="210">
        <f t="shared" si="41"/>
        <v>0</v>
      </c>
      <c r="J134" s="210">
        <f t="shared" si="41"/>
        <v>0</v>
      </c>
      <c r="K134" s="210">
        <f t="shared" si="41"/>
        <v>0</v>
      </c>
      <c r="L134" s="210">
        <f t="shared" si="41"/>
        <v>0</v>
      </c>
      <c r="M134" s="210">
        <f t="shared" si="41"/>
        <v>0</v>
      </c>
      <c r="N134" s="210">
        <f t="shared" si="41"/>
        <v>0</v>
      </c>
      <c r="O134" s="210">
        <f t="shared" si="41"/>
        <v>0</v>
      </c>
      <c r="P134" s="210">
        <f t="shared" si="41"/>
        <v>0</v>
      </c>
      <c r="Q134" s="210">
        <f t="shared" si="41"/>
        <v>0</v>
      </c>
      <c r="R134" s="210">
        <f t="shared" si="41"/>
        <v>0</v>
      </c>
      <c r="S134" s="210">
        <f t="shared" si="41"/>
        <v>0</v>
      </c>
      <c r="T134" s="210">
        <f t="shared" si="41"/>
        <v>0</v>
      </c>
      <c r="U134" s="210">
        <f t="shared" si="41"/>
        <v>0</v>
      </c>
      <c r="V134" s="210">
        <f t="shared" si="41"/>
        <v>0</v>
      </c>
      <c r="W134" s="210">
        <f t="shared" si="41"/>
        <v>0</v>
      </c>
      <c r="X134" s="210">
        <f t="shared" si="41"/>
        <v>0</v>
      </c>
      <c r="Y134" s="210">
        <f t="shared" si="41"/>
        <v>0</v>
      </c>
      <c r="Z134" s="210">
        <f t="shared" si="41"/>
        <v>0</v>
      </c>
      <c r="AA134" s="210">
        <f t="shared" si="41"/>
        <v>0</v>
      </c>
      <c r="AB134" s="210">
        <f t="shared" si="41"/>
        <v>0</v>
      </c>
      <c r="AC134" s="210">
        <f t="shared" si="41"/>
        <v>0</v>
      </c>
      <c r="AD134" s="210">
        <f t="shared" si="41"/>
        <v>0</v>
      </c>
      <c r="AE134" s="210">
        <f t="shared" si="41"/>
        <v>0</v>
      </c>
      <c r="AF134" s="210">
        <f t="shared" si="41"/>
        <v>0</v>
      </c>
      <c r="AG134" s="210">
        <f t="shared" si="41"/>
        <v>0</v>
      </c>
      <c r="AH134" s="210">
        <f t="shared" si="41"/>
        <v>0</v>
      </c>
      <c r="AI134" s="210">
        <f t="shared" si="41"/>
        <v>0</v>
      </c>
      <c r="AJ134" s="210">
        <f t="shared" si="41"/>
        <v>0</v>
      </c>
      <c r="AK134" s="210">
        <f t="shared" si="41"/>
        <v>0</v>
      </c>
      <c r="AL134" s="210">
        <f t="shared" si="41"/>
        <v>0</v>
      </c>
      <c r="AM134" s="210">
        <f t="shared" si="41"/>
        <v>0</v>
      </c>
      <c r="AN134" s="210">
        <f t="shared" si="41"/>
        <v>0</v>
      </c>
      <c r="AO134" s="210">
        <f t="shared" si="41"/>
        <v>0</v>
      </c>
      <c r="AP134" s="210">
        <f t="shared" si="41"/>
        <v>0</v>
      </c>
    </row>
    <row r="135" spans="3:42" x14ac:dyDescent="0.2">
      <c r="C135" s="91"/>
      <c r="D135" s="91"/>
      <c r="E135" s="258"/>
      <c r="F135" s="258"/>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259"/>
      <c r="AC135" s="259"/>
      <c r="AD135" s="259"/>
      <c r="AE135" s="259"/>
      <c r="AF135" s="259"/>
      <c r="AG135" s="259"/>
      <c r="AH135" s="259"/>
      <c r="AI135" s="259"/>
      <c r="AJ135" s="259"/>
      <c r="AK135" s="259"/>
      <c r="AL135" s="259"/>
      <c r="AM135" s="259"/>
      <c r="AN135" s="259"/>
      <c r="AO135" s="259"/>
      <c r="AP135" s="259"/>
    </row>
    <row r="136" spans="3:42" x14ac:dyDescent="0.2">
      <c r="C136" s="113" t="s">
        <v>111</v>
      </c>
      <c r="D136" s="243"/>
      <c r="E136" s="91"/>
      <c r="F136" s="91"/>
      <c r="G136" s="91"/>
      <c r="H136" s="91"/>
      <c r="I136" s="91"/>
      <c r="J136" s="246"/>
      <c r="K136" s="246"/>
      <c r="L136" s="246"/>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row>
    <row r="137" spans="3:42" x14ac:dyDescent="0.2">
      <c r="C137" s="243"/>
      <c r="D137" s="229" t="s">
        <v>5</v>
      </c>
      <c r="E137" s="142" t="s">
        <v>4</v>
      </c>
      <c r="F137" s="142"/>
      <c r="G137" s="253">
        <f t="shared" ref="G137:AP137" si="42">G49</f>
        <v>0</v>
      </c>
      <c r="H137" s="253">
        <f t="shared" si="42"/>
        <v>0</v>
      </c>
      <c r="I137" s="253">
        <f t="shared" si="42"/>
        <v>0</v>
      </c>
      <c r="J137" s="253">
        <f t="shared" si="42"/>
        <v>0</v>
      </c>
      <c r="K137" s="253">
        <f t="shared" si="42"/>
        <v>0</v>
      </c>
      <c r="L137" s="253">
        <f t="shared" si="42"/>
        <v>0</v>
      </c>
      <c r="M137" s="253">
        <f t="shared" si="42"/>
        <v>0</v>
      </c>
      <c r="N137" s="253">
        <f t="shared" si="42"/>
        <v>0</v>
      </c>
      <c r="O137" s="253">
        <f t="shared" si="42"/>
        <v>0</v>
      </c>
      <c r="P137" s="253">
        <f t="shared" si="42"/>
        <v>0</v>
      </c>
      <c r="Q137" s="253">
        <f t="shared" si="42"/>
        <v>0</v>
      </c>
      <c r="R137" s="253">
        <f t="shared" si="42"/>
        <v>0</v>
      </c>
      <c r="S137" s="253">
        <f t="shared" si="42"/>
        <v>0</v>
      </c>
      <c r="T137" s="253">
        <f t="shared" si="42"/>
        <v>0</v>
      </c>
      <c r="U137" s="253">
        <f t="shared" si="42"/>
        <v>0</v>
      </c>
      <c r="V137" s="253">
        <f t="shared" si="42"/>
        <v>0</v>
      </c>
      <c r="W137" s="253">
        <f t="shared" si="42"/>
        <v>0</v>
      </c>
      <c r="X137" s="253">
        <f t="shared" si="42"/>
        <v>0</v>
      </c>
      <c r="Y137" s="253">
        <f t="shared" si="42"/>
        <v>0</v>
      </c>
      <c r="Z137" s="253">
        <f t="shared" si="42"/>
        <v>0</v>
      </c>
      <c r="AA137" s="253">
        <f t="shared" si="42"/>
        <v>0</v>
      </c>
      <c r="AB137" s="253">
        <f t="shared" si="42"/>
        <v>0</v>
      </c>
      <c r="AC137" s="253">
        <f t="shared" si="42"/>
        <v>0</v>
      </c>
      <c r="AD137" s="253">
        <f t="shared" si="42"/>
        <v>0</v>
      </c>
      <c r="AE137" s="253">
        <f t="shared" si="42"/>
        <v>0</v>
      </c>
      <c r="AF137" s="253">
        <f t="shared" si="42"/>
        <v>0</v>
      </c>
      <c r="AG137" s="253">
        <f t="shared" si="42"/>
        <v>0</v>
      </c>
      <c r="AH137" s="253">
        <f t="shared" si="42"/>
        <v>0</v>
      </c>
      <c r="AI137" s="253">
        <f t="shared" si="42"/>
        <v>0</v>
      </c>
      <c r="AJ137" s="253">
        <f t="shared" si="42"/>
        <v>0</v>
      </c>
      <c r="AK137" s="253">
        <f t="shared" si="42"/>
        <v>0</v>
      </c>
      <c r="AL137" s="253">
        <f t="shared" si="42"/>
        <v>0</v>
      </c>
      <c r="AM137" s="253">
        <f t="shared" si="42"/>
        <v>0</v>
      </c>
      <c r="AN137" s="253">
        <f t="shared" si="42"/>
        <v>0</v>
      </c>
      <c r="AO137" s="253">
        <f t="shared" si="42"/>
        <v>0</v>
      </c>
      <c r="AP137" s="253">
        <f t="shared" si="42"/>
        <v>0</v>
      </c>
    </row>
    <row r="138" spans="3:42" x14ac:dyDescent="0.2">
      <c r="C138" s="243"/>
      <c r="D138" s="243"/>
      <c r="E138" s="142" t="s">
        <v>120</v>
      </c>
      <c r="F138" s="142"/>
      <c r="G138" s="550">
        <v>0</v>
      </c>
      <c r="H138" s="550">
        <v>0</v>
      </c>
      <c r="I138" s="550">
        <v>0</v>
      </c>
      <c r="J138" s="550">
        <v>0</v>
      </c>
      <c r="K138" s="550">
        <v>0</v>
      </c>
      <c r="L138" s="550">
        <v>0</v>
      </c>
      <c r="M138" s="550">
        <v>0</v>
      </c>
      <c r="N138" s="550">
        <v>0</v>
      </c>
      <c r="O138" s="550">
        <v>0</v>
      </c>
      <c r="P138" s="550">
        <v>0</v>
      </c>
      <c r="Q138" s="550">
        <v>0</v>
      </c>
      <c r="R138" s="550">
        <v>0</v>
      </c>
      <c r="S138" s="550">
        <v>0</v>
      </c>
      <c r="T138" s="550">
        <v>0</v>
      </c>
      <c r="U138" s="550">
        <v>0</v>
      </c>
      <c r="V138" s="550">
        <v>0</v>
      </c>
      <c r="W138" s="550">
        <v>0</v>
      </c>
      <c r="X138" s="550">
        <v>0</v>
      </c>
      <c r="Y138" s="550">
        <v>0</v>
      </c>
      <c r="Z138" s="550">
        <v>0</v>
      </c>
      <c r="AA138" s="550">
        <v>0</v>
      </c>
      <c r="AB138" s="550">
        <v>0</v>
      </c>
      <c r="AC138" s="550">
        <v>0</v>
      </c>
      <c r="AD138" s="550">
        <v>0</v>
      </c>
      <c r="AE138" s="550">
        <v>0</v>
      </c>
      <c r="AF138" s="550">
        <v>0</v>
      </c>
      <c r="AG138" s="550">
        <v>0</v>
      </c>
      <c r="AH138" s="550">
        <v>0</v>
      </c>
      <c r="AI138" s="550">
        <v>0</v>
      </c>
      <c r="AJ138" s="550">
        <v>0</v>
      </c>
      <c r="AK138" s="550">
        <v>0</v>
      </c>
      <c r="AL138" s="550">
        <v>0</v>
      </c>
      <c r="AM138" s="550">
        <v>0</v>
      </c>
      <c r="AN138" s="550">
        <v>0</v>
      </c>
      <c r="AO138" s="550">
        <v>0</v>
      </c>
      <c r="AP138" s="550">
        <v>0</v>
      </c>
    </row>
    <row r="139" spans="3:42" x14ac:dyDescent="0.2">
      <c r="C139" s="243"/>
      <c r="D139" s="243"/>
      <c r="E139" s="254" t="s">
        <v>3</v>
      </c>
      <c r="F139" s="254"/>
      <c r="G139" s="261">
        <f t="shared" ref="G139:AP139" si="43">IF(ISNUMBER(G137*G138),G137*G138,"")</f>
        <v>0</v>
      </c>
      <c r="H139" s="261">
        <f t="shared" si="43"/>
        <v>0</v>
      </c>
      <c r="I139" s="261">
        <f t="shared" si="43"/>
        <v>0</v>
      </c>
      <c r="J139" s="261">
        <f t="shared" si="43"/>
        <v>0</v>
      </c>
      <c r="K139" s="261">
        <f t="shared" si="43"/>
        <v>0</v>
      </c>
      <c r="L139" s="261">
        <f t="shared" si="43"/>
        <v>0</v>
      </c>
      <c r="M139" s="261">
        <f t="shared" si="43"/>
        <v>0</v>
      </c>
      <c r="N139" s="261">
        <f t="shared" si="43"/>
        <v>0</v>
      </c>
      <c r="O139" s="261">
        <f t="shared" si="43"/>
        <v>0</v>
      </c>
      <c r="P139" s="261">
        <f t="shared" si="43"/>
        <v>0</v>
      </c>
      <c r="Q139" s="261">
        <f t="shared" si="43"/>
        <v>0</v>
      </c>
      <c r="R139" s="261">
        <f t="shared" si="43"/>
        <v>0</v>
      </c>
      <c r="S139" s="261">
        <f t="shared" si="43"/>
        <v>0</v>
      </c>
      <c r="T139" s="261">
        <f t="shared" si="43"/>
        <v>0</v>
      </c>
      <c r="U139" s="261">
        <f t="shared" si="43"/>
        <v>0</v>
      </c>
      <c r="V139" s="261">
        <f t="shared" si="43"/>
        <v>0</v>
      </c>
      <c r="W139" s="261">
        <f t="shared" si="43"/>
        <v>0</v>
      </c>
      <c r="X139" s="261">
        <f t="shared" si="43"/>
        <v>0</v>
      </c>
      <c r="Y139" s="261">
        <f t="shared" si="43"/>
        <v>0</v>
      </c>
      <c r="Z139" s="261">
        <f t="shared" si="43"/>
        <v>0</v>
      </c>
      <c r="AA139" s="261">
        <f t="shared" si="43"/>
        <v>0</v>
      </c>
      <c r="AB139" s="261">
        <f t="shared" si="43"/>
        <v>0</v>
      </c>
      <c r="AC139" s="261">
        <f t="shared" si="43"/>
        <v>0</v>
      </c>
      <c r="AD139" s="261">
        <f t="shared" si="43"/>
        <v>0</v>
      </c>
      <c r="AE139" s="261">
        <f t="shared" si="43"/>
        <v>0</v>
      </c>
      <c r="AF139" s="261">
        <f t="shared" si="43"/>
        <v>0</v>
      </c>
      <c r="AG139" s="261">
        <f t="shared" si="43"/>
        <v>0</v>
      </c>
      <c r="AH139" s="261">
        <f t="shared" si="43"/>
        <v>0</v>
      </c>
      <c r="AI139" s="261">
        <f t="shared" si="43"/>
        <v>0</v>
      </c>
      <c r="AJ139" s="261">
        <f t="shared" si="43"/>
        <v>0</v>
      </c>
      <c r="AK139" s="261">
        <f t="shared" si="43"/>
        <v>0</v>
      </c>
      <c r="AL139" s="261">
        <f t="shared" si="43"/>
        <v>0</v>
      </c>
      <c r="AM139" s="261">
        <f t="shared" si="43"/>
        <v>0</v>
      </c>
      <c r="AN139" s="261">
        <f t="shared" si="43"/>
        <v>0</v>
      </c>
      <c r="AO139" s="261">
        <f t="shared" si="43"/>
        <v>0</v>
      </c>
      <c r="AP139" s="261">
        <f t="shared" si="43"/>
        <v>0</v>
      </c>
    </row>
    <row r="140" spans="3:42" x14ac:dyDescent="0.2">
      <c r="C140" s="243"/>
      <c r="D140" s="243"/>
      <c r="E140" s="144" t="s">
        <v>140</v>
      </c>
      <c r="F140" s="251">
        <v>0.19</v>
      </c>
      <c r="G140" s="210">
        <f>G139*$F$140</f>
        <v>0</v>
      </c>
      <c r="H140" s="210">
        <f t="shared" ref="H140:AP140" si="44">H139*$F$140</f>
        <v>0</v>
      </c>
      <c r="I140" s="210">
        <f t="shared" si="44"/>
        <v>0</v>
      </c>
      <c r="J140" s="210">
        <f t="shared" si="44"/>
        <v>0</v>
      </c>
      <c r="K140" s="210">
        <f t="shared" si="44"/>
        <v>0</v>
      </c>
      <c r="L140" s="210">
        <f t="shared" si="44"/>
        <v>0</v>
      </c>
      <c r="M140" s="210">
        <f t="shared" si="44"/>
        <v>0</v>
      </c>
      <c r="N140" s="210">
        <f t="shared" si="44"/>
        <v>0</v>
      </c>
      <c r="O140" s="210">
        <f t="shared" si="44"/>
        <v>0</v>
      </c>
      <c r="P140" s="210">
        <f t="shared" si="44"/>
        <v>0</v>
      </c>
      <c r="Q140" s="210">
        <f t="shared" si="44"/>
        <v>0</v>
      </c>
      <c r="R140" s="210">
        <f t="shared" si="44"/>
        <v>0</v>
      </c>
      <c r="S140" s="210">
        <f t="shared" si="44"/>
        <v>0</v>
      </c>
      <c r="T140" s="210">
        <f t="shared" si="44"/>
        <v>0</v>
      </c>
      <c r="U140" s="210">
        <f t="shared" si="44"/>
        <v>0</v>
      </c>
      <c r="V140" s="210">
        <f t="shared" si="44"/>
        <v>0</v>
      </c>
      <c r="W140" s="210">
        <f t="shared" si="44"/>
        <v>0</v>
      </c>
      <c r="X140" s="210">
        <f t="shared" si="44"/>
        <v>0</v>
      </c>
      <c r="Y140" s="210">
        <f t="shared" si="44"/>
        <v>0</v>
      </c>
      <c r="Z140" s="210">
        <f t="shared" si="44"/>
        <v>0</v>
      </c>
      <c r="AA140" s="210">
        <f t="shared" si="44"/>
        <v>0</v>
      </c>
      <c r="AB140" s="210">
        <f t="shared" si="44"/>
        <v>0</v>
      </c>
      <c r="AC140" s="210">
        <f t="shared" si="44"/>
        <v>0</v>
      </c>
      <c r="AD140" s="210">
        <f t="shared" si="44"/>
        <v>0</v>
      </c>
      <c r="AE140" s="210">
        <f t="shared" si="44"/>
        <v>0</v>
      </c>
      <c r="AF140" s="210">
        <f t="shared" si="44"/>
        <v>0</v>
      </c>
      <c r="AG140" s="210">
        <f t="shared" si="44"/>
        <v>0</v>
      </c>
      <c r="AH140" s="210">
        <f t="shared" si="44"/>
        <v>0</v>
      </c>
      <c r="AI140" s="210">
        <f t="shared" si="44"/>
        <v>0</v>
      </c>
      <c r="AJ140" s="210">
        <f t="shared" si="44"/>
        <v>0</v>
      </c>
      <c r="AK140" s="210">
        <f t="shared" si="44"/>
        <v>0</v>
      </c>
      <c r="AL140" s="210">
        <f t="shared" si="44"/>
        <v>0</v>
      </c>
      <c r="AM140" s="210">
        <f t="shared" si="44"/>
        <v>0</v>
      </c>
      <c r="AN140" s="210">
        <f t="shared" si="44"/>
        <v>0</v>
      </c>
      <c r="AO140" s="210">
        <f t="shared" si="44"/>
        <v>0</v>
      </c>
      <c r="AP140" s="210">
        <f t="shared" si="44"/>
        <v>0</v>
      </c>
    </row>
    <row r="141" spans="3:42" x14ac:dyDescent="0.2">
      <c r="C141" s="91"/>
      <c r="D141" s="91"/>
      <c r="E141" s="258"/>
      <c r="F141" s="258"/>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59"/>
      <c r="AC141" s="259"/>
      <c r="AD141" s="259"/>
      <c r="AE141" s="259"/>
      <c r="AF141" s="259"/>
      <c r="AG141" s="259"/>
      <c r="AH141" s="259"/>
      <c r="AI141" s="259"/>
      <c r="AJ141" s="259"/>
      <c r="AK141" s="259"/>
      <c r="AL141" s="259"/>
      <c r="AM141" s="259"/>
      <c r="AN141" s="259"/>
      <c r="AO141" s="259"/>
      <c r="AP141" s="259"/>
    </row>
    <row r="142" spans="3:42" x14ac:dyDescent="0.2">
      <c r="C142" s="113" t="s">
        <v>112</v>
      </c>
      <c r="D142" s="243"/>
      <c r="E142" s="91"/>
      <c r="F142" s="91"/>
      <c r="G142" s="91"/>
      <c r="H142" s="91"/>
      <c r="I142" s="91"/>
      <c r="J142" s="246"/>
      <c r="K142" s="246"/>
      <c r="L142" s="246"/>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row>
    <row r="143" spans="3:42" x14ac:dyDescent="0.2">
      <c r="C143" s="243"/>
      <c r="D143" s="229" t="s">
        <v>5</v>
      </c>
      <c r="E143" s="142" t="s">
        <v>4</v>
      </c>
      <c r="F143" s="142"/>
      <c r="G143" s="253">
        <f t="shared" ref="G143:AP143" si="45">G53</f>
        <v>0</v>
      </c>
      <c r="H143" s="253">
        <f t="shared" si="45"/>
        <v>0</v>
      </c>
      <c r="I143" s="253">
        <f t="shared" si="45"/>
        <v>0</v>
      </c>
      <c r="J143" s="253">
        <f t="shared" si="45"/>
        <v>0</v>
      </c>
      <c r="K143" s="253">
        <f t="shared" si="45"/>
        <v>0</v>
      </c>
      <c r="L143" s="253">
        <f t="shared" si="45"/>
        <v>0</v>
      </c>
      <c r="M143" s="253">
        <f t="shared" si="45"/>
        <v>0</v>
      </c>
      <c r="N143" s="253">
        <f t="shared" si="45"/>
        <v>0</v>
      </c>
      <c r="O143" s="253">
        <f t="shared" si="45"/>
        <v>0</v>
      </c>
      <c r="P143" s="253">
        <f t="shared" si="45"/>
        <v>0</v>
      </c>
      <c r="Q143" s="253">
        <f t="shared" si="45"/>
        <v>0</v>
      </c>
      <c r="R143" s="253">
        <f t="shared" si="45"/>
        <v>0</v>
      </c>
      <c r="S143" s="253">
        <f t="shared" si="45"/>
        <v>0</v>
      </c>
      <c r="T143" s="253">
        <f t="shared" si="45"/>
        <v>0</v>
      </c>
      <c r="U143" s="253">
        <f t="shared" si="45"/>
        <v>0</v>
      </c>
      <c r="V143" s="253">
        <f t="shared" si="45"/>
        <v>0</v>
      </c>
      <c r="W143" s="253">
        <f t="shared" si="45"/>
        <v>0</v>
      </c>
      <c r="X143" s="253">
        <f t="shared" si="45"/>
        <v>0</v>
      </c>
      <c r="Y143" s="253">
        <f t="shared" si="45"/>
        <v>0</v>
      </c>
      <c r="Z143" s="253">
        <f t="shared" si="45"/>
        <v>0</v>
      </c>
      <c r="AA143" s="253">
        <f t="shared" si="45"/>
        <v>0</v>
      </c>
      <c r="AB143" s="253">
        <f t="shared" si="45"/>
        <v>0</v>
      </c>
      <c r="AC143" s="253">
        <f t="shared" si="45"/>
        <v>0</v>
      </c>
      <c r="AD143" s="253">
        <f t="shared" si="45"/>
        <v>0</v>
      </c>
      <c r="AE143" s="253">
        <f t="shared" si="45"/>
        <v>0</v>
      </c>
      <c r="AF143" s="253">
        <f t="shared" si="45"/>
        <v>0</v>
      </c>
      <c r="AG143" s="253">
        <f t="shared" si="45"/>
        <v>0</v>
      </c>
      <c r="AH143" s="253">
        <f t="shared" si="45"/>
        <v>0</v>
      </c>
      <c r="AI143" s="253">
        <f t="shared" si="45"/>
        <v>0</v>
      </c>
      <c r="AJ143" s="253">
        <f t="shared" si="45"/>
        <v>0</v>
      </c>
      <c r="AK143" s="253">
        <f t="shared" si="45"/>
        <v>0</v>
      </c>
      <c r="AL143" s="253">
        <f t="shared" si="45"/>
        <v>0</v>
      </c>
      <c r="AM143" s="253">
        <f t="shared" si="45"/>
        <v>0</v>
      </c>
      <c r="AN143" s="253">
        <f t="shared" si="45"/>
        <v>0</v>
      </c>
      <c r="AO143" s="253">
        <f t="shared" si="45"/>
        <v>0</v>
      </c>
      <c r="AP143" s="253">
        <f t="shared" si="45"/>
        <v>0</v>
      </c>
    </row>
    <row r="144" spans="3:42" x14ac:dyDescent="0.2">
      <c r="C144" s="243"/>
      <c r="D144" s="243"/>
      <c r="E144" s="142" t="s">
        <v>120</v>
      </c>
      <c r="F144" s="142"/>
      <c r="G144" s="550">
        <v>0</v>
      </c>
      <c r="H144" s="550">
        <v>0</v>
      </c>
      <c r="I144" s="550">
        <v>0</v>
      </c>
      <c r="J144" s="550">
        <v>0</v>
      </c>
      <c r="K144" s="550">
        <v>0</v>
      </c>
      <c r="L144" s="550">
        <v>0</v>
      </c>
      <c r="M144" s="550">
        <v>0</v>
      </c>
      <c r="N144" s="550">
        <v>0</v>
      </c>
      <c r="O144" s="550">
        <v>0</v>
      </c>
      <c r="P144" s="550">
        <v>0</v>
      </c>
      <c r="Q144" s="550">
        <v>0</v>
      </c>
      <c r="R144" s="550">
        <v>0</v>
      </c>
      <c r="S144" s="550">
        <v>0</v>
      </c>
      <c r="T144" s="550">
        <v>0</v>
      </c>
      <c r="U144" s="550">
        <v>0</v>
      </c>
      <c r="V144" s="550">
        <v>0</v>
      </c>
      <c r="W144" s="550">
        <v>0</v>
      </c>
      <c r="X144" s="550">
        <v>0</v>
      </c>
      <c r="Y144" s="550">
        <v>0</v>
      </c>
      <c r="Z144" s="550">
        <v>0</v>
      </c>
      <c r="AA144" s="550">
        <v>0</v>
      </c>
      <c r="AB144" s="550">
        <v>0</v>
      </c>
      <c r="AC144" s="550">
        <v>0</v>
      </c>
      <c r="AD144" s="550">
        <v>0</v>
      </c>
      <c r="AE144" s="550">
        <v>0</v>
      </c>
      <c r="AF144" s="550">
        <v>0</v>
      </c>
      <c r="AG144" s="550">
        <v>0</v>
      </c>
      <c r="AH144" s="550">
        <v>0</v>
      </c>
      <c r="AI144" s="550">
        <v>0</v>
      </c>
      <c r="AJ144" s="550">
        <v>0</v>
      </c>
      <c r="AK144" s="550">
        <v>0</v>
      </c>
      <c r="AL144" s="550">
        <v>0</v>
      </c>
      <c r="AM144" s="550">
        <v>0</v>
      </c>
      <c r="AN144" s="550">
        <v>0</v>
      </c>
      <c r="AO144" s="550">
        <v>0</v>
      </c>
      <c r="AP144" s="550">
        <v>0</v>
      </c>
    </row>
    <row r="145" spans="3:42" x14ac:dyDescent="0.2">
      <c r="C145" s="243"/>
      <c r="D145" s="243"/>
      <c r="E145" s="254" t="s">
        <v>3</v>
      </c>
      <c r="F145" s="254"/>
      <c r="G145" s="261">
        <f t="shared" ref="G145:AP145" si="46">IF(ISNUMBER(G143*G144),G143*G144,"")</f>
        <v>0</v>
      </c>
      <c r="H145" s="261">
        <f t="shared" si="46"/>
        <v>0</v>
      </c>
      <c r="I145" s="261">
        <f t="shared" si="46"/>
        <v>0</v>
      </c>
      <c r="J145" s="261">
        <f t="shared" si="46"/>
        <v>0</v>
      </c>
      <c r="K145" s="261">
        <f t="shared" si="46"/>
        <v>0</v>
      </c>
      <c r="L145" s="261">
        <f t="shared" si="46"/>
        <v>0</v>
      </c>
      <c r="M145" s="261">
        <f t="shared" si="46"/>
        <v>0</v>
      </c>
      <c r="N145" s="261">
        <f t="shared" si="46"/>
        <v>0</v>
      </c>
      <c r="O145" s="261">
        <f t="shared" si="46"/>
        <v>0</v>
      </c>
      <c r="P145" s="261">
        <f t="shared" si="46"/>
        <v>0</v>
      </c>
      <c r="Q145" s="261">
        <f t="shared" si="46"/>
        <v>0</v>
      </c>
      <c r="R145" s="261">
        <f t="shared" si="46"/>
        <v>0</v>
      </c>
      <c r="S145" s="261">
        <f t="shared" si="46"/>
        <v>0</v>
      </c>
      <c r="T145" s="261">
        <f t="shared" si="46"/>
        <v>0</v>
      </c>
      <c r="U145" s="261">
        <f t="shared" si="46"/>
        <v>0</v>
      </c>
      <c r="V145" s="261">
        <f t="shared" si="46"/>
        <v>0</v>
      </c>
      <c r="W145" s="261">
        <f t="shared" si="46"/>
        <v>0</v>
      </c>
      <c r="X145" s="261">
        <f t="shared" si="46"/>
        <v>0</v>
      </c>
      <c r="Y145" s="261">
        <f t="shared" si="46"/>
        <v>0</v>
      </c>
      <c r="Z145" s="261">
        <f t="shared" si="46"/>
        <v>0</v>
      </c>
      <c r="AA145" s="261">
        <f t="shared" si="46"/>
        <v>0</v>
      </c>
      <c r="AB145" s="261">
        <f t="shared" si="46"/>
        <v>0</v>
      </c>
      <c r="AC145" s="261">
        <f t="shared" si="46"/>
        <v>0</v>
      </c>
      <c r="AD145" s="261">
        <f t="shared" si="46"/>
        <v>0</v>
      </c>
      <c r="AE145" s="261">
        <f t="shared" si="46"/>
        <v>0</v>
      </c>
      <c r="AF145" s="261">
        <f t="shared" si="46"/>
        <v>0</v>
      </c>
      <c r="AG145" s="261">
        <f t="shared" si="46"/>
        <v>0</v>
      </c>
      <c r="AH145" s="261">
        <f t="shared" si="46"/>
        <v>0</v>
      </c>
      <c r="AI145" s="261">
        <f t="shared" si="46"/>
        <v>0</v>
      </c>
      <c r="AJ145" s="261">
        <f t="shared" si="46"/>
        <v>0</v>
      </c>
      <c r="AK145" s="261">
        <f t="shared" si="46"/>
        <v>0</v>
      </c>
      <c r="AL145" s="261">
        <f t="shared" si="46"/>
        <v>0</v>
      </c>
      <c r="AM145" s="261">
        <f t="shared" si="46"/>
        <v>0</v>
      </c>
      <c r="AN145" s="261">
        <f t="shared" si="46"/>
        <v>0</v>
      </c>
      <c r="AO145" s="261">
        <f t="shared" si="46"/>
        <v>0</v>
      </c>
      <c r="AP145" s="261">
        <f t="shared" si="46"/>
        <v>0</v>
      </c>
    </row>
    <row r="146" spans="3:42" x14ac:dyDescent="0.2">
      <c r="C146" s="243"/>
      <c r="D146" s="243"/>
      <c r="E146" s="144" t="s">
        <v>140</v>
      </c>
      <c r="F146" s="251">
        <v>0.19</v>
      </c>
      <c r="G146" s="210">
        <f>G145*$F$146</f>
        <v>0</v>
      </c>
      <c r="H146" s="210">
        <f t="shared" ref="H146:AP146" si="47">H145*$F$146</f>
        <v>0</v>
      </c>
      <c r="I146" s="210">
        <f t="shared" si="47"/>
        <v>0</v>
      </c>
      <c r="J146" s="210">
        <f t="shared" si="47"/>
        <v>0</v>
      </c>
      <c r="K146" s="210">
        <f t="shared" si="47"/>
        <v>0</v>
      </c>
      <c r="L146" s="210">
        <f t="shared" si="47"/>
        <v>0</v>
      </c>
      <c r="M146" s="210">
        <f t="shared" si="47"/>
        <v>0</v>
      </c>
      <c r="N146" s="210">
        <f t="shared" si="47"/>
        <v>0</v>
      </c>
      <c r="O146" s="210">
        <f t="shared" si="47"/>
        <v>0</v>
      </c>
      <c r="P146" s="210">
        <f t="shared" si="47"/>
        <v>0</v>
      </c>
      <c r="Q146" s="210">
        <f t="shared" si="47"/>
        <v>0</v>
      </c>
      <c r="R146" s="210">
        <f t="shared" si="47"/>
        <v>0</v>
      </c>
      <c r="S146" s="210">
        <f t="shared" si="47"/>
        <v>0</v>
      </c>
      <c r="T146" s="210">
        <f t="shared" si="47"/>
        <v>0</v>
      </c>
      <c r="U146" s="210">
        <f t="shared" si="47"/>
        <v>0</v>
      </c>
      <c r="V146" s="210">
        <f t="shared" si="47"/>
        <v>0</v>
      </c>
      <c r="W146" s="210">
        <f t="shared" si="47"/>
        <v>0</v>
      </c>
      <c r="X146" s="210">
        <f t="shared" si="47"/>
        <v>0</v>
      </c>
      <c r="Y146" s="210">
        <f t="shared" si="47"/>
        <v>0</v>
      </c>
      <c r="Z146" s="210">
        <f t="shared" si="47"/>
        <v>0</v>
      </c>
      <c r="AA146" s="210">
        <f t="shared" si="47"/>
        <v>0</v>
      </c>
      <c r="AB146" s="210">
        <f t="shared" si="47"/>
        <v>0</v>
      </c>
      <c r="AC146" s="210">
        <f t="shared" si="47"/>
        <v>0</v>
      </c>
      <c r="AD146" s="210">
        <f t="shared" si="47"/>
        <v>0</v>
      </c>
      <c r="AE146" s="210">
        <f t="shared" si="47"/>
        <v>0</v>
      </c>
      <c r="AF146" s="210">
        <f t="shared" si="47"/>
        <v>0</v>
      </c>
      <c r="AG146" s="210">
        <f t="shared" si="47"/>
        <v>0</v>
      </c>
      <c r="AH146" s="210">
        <f t="shared" si="47"/>
        <v>0</v>
      </c>
      <c r="AI146" s="210">
        <f t="shared" si="47"/>
        <v>0</v>
      </c>
      <c r="AJ146" s="210">
        <f t="shared" si="47"/>
        <v>0</v>
      </c>
      <c r="AK146" s="210">
        <f t="shared" si="47"/>
        <v>0</v>
      </c>
      <c r="AL146" s="210">
        <f t="shared" si="47"/>
        <v>0</v>
      </c>
      <c r="AM146" s="210">
        <f t="shared" si="47"/>
        <v>0</v>
      </c>
      <c r="AN146" s="210">
        <f t="shared" si="47"/>
        <v>0</v>
      </c>
      <c r="AO146" s="210">
        <f t="shared" si="47"/>
        <v>0</v>
      </c>
      <c r="AP146" s="210">
        <f t="shared" si="47"/>
        <v>0</v>
      </c>
    </row>
    <row r="147" spans="3:42" x14ac:dyDescent="0.2">
      <c r="C147" s="91"/>
      <c r="D147" s="91"/>
      <c r="E147" s="258"/>
      <c r="F147" s="258"/>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259"/>
      <c r="AL147" s="259"/>
      <c r="AM147" s="259"/>
      <c r="AN147" s="259"/>
      <c r="AO147" s="259"/>
      <c r="AP147" s="259"/>
    </row>
    <row r="148" spans="3:42" x14ac:dyDescent="0.2">
      <c r="C148" s="113" t="s">
        <v>367</v>
      </c>
      <c r="D148" s="262"/>
      <c r="E148" s="230" t="s">
        <v>119</v>
      </c>
      <c r="F148" s="230"/>
      <c r="G148" s="231">
        <f>G115+G121+G127+G133+G139+G145</f>
        <v>0</v>
      </c>
      <c r="H148" s="231">
        <f t="shared" ref="H148:AP148" si="48">H115+H121+H127+H133+H139+H145</f>
        <v>0</v>
      </c>
      <c r="I148" s="231">
        <f t="shared" si="48"/>
        <v>0</v>
      </c>
      <c r="J148" s="231">
        <f t="shared" si="48"/>
        <v>0</v>
      </c>
      <c r="K148" s="231">
        <f t="shared" si="48"/>
        <v>0</v>
      </c>
      <c r="L148" s="231">
        <f t="shared" si="48"/>
        <v>0</v>
      </c>
      <c r="M148" s="231">
        <f t="shared" si="48"/>
        <v>0</v>
      </c>
      <c r="N148" s="231">
        <f t="shared" si="48"/>
        <v>0</v>
      </c>
      <c r="O148" s="231">
        <f t="shared" si="48"/>
        <v>0</v>
      </c>
      <c r="P148" s="231">
        <f t="shared" si="48"/>
        <v>0</v>
      </c>
      <c r="Q148" s="231">
        <f t="shared" si="48"/>
        <v>0</v>
      </c>
      <c r="R148" s="231">
        <f t="shared" si="48"/>
        <v>0</v>
      </c>
      <c r="S148" s="231">
        <f t="shared" si="48"/>
        <v>0</v>
      </c>
      <c r="T148" s="231">
        <f t="shared" si="48"/>
        <v>0</v>
      </c>
      <c r="U148" s="231">
        <f t="shared" si="48"/>
        <v>0</v>
      </c>
      <c r="V148" s="231">
        <f t="shared" si="48"/>
        <v>0</v>
      </c>
      <c r="W148" s="231">
        <f t="shared" si="48"/>
        <v>0</v>
      </c>
      <c r="X148" s="231">
        <f t="shared" si="48"/>
        <v>0</v>
      </c>
      <c r="Y148" s="231">
        <f t="shared" si="48"/>
        <v>0</v>
      </c>
      <c r="Z148" s="231">
        <f t="shared" si="48"/>
        <v>0</v>
      </c>
      <c r="AA148" s="231">
        <f t="shared" si="48"/>
        <v>0</v>
      </c>
      <c r="AB148" s="231">
        <f t="shared" si="48"/>
        <v>0</v>
      </c>
      <c r="AC148" s="231">
        <f t="shared" si="48"/>
        <v>0</v>
      </c>
      <c r="AD148" s="231">
        <f t="shared" si="48"/>
        <v>0</v>
      </c>
      <c r="AE148" s="231">
        <f t="shared" si="48"/>
        <v>0</v>
      </c>
      <c r="AF148" s="231">
        <f t="shared" si="48"/>
        <v>0</v>
      </c>
      <c r="AG148" s="231">
        <f t="shared" si="48"/>
        <v>0</v>
      </c>
      <c r="AH148" s="231">
        <f t="shared" si="48"/>
        <v>0</v>
      </c>
      <c r="AI148" s="231">
        <f t="shared" si="48"/>
        <v>0</v>
      </c>
      <c r="AJ148" s="231">
        <f t="shared" si="48"/>
        <v>0</v>
      </c>
      <c r="AK148" s="231">
        <f t="shared" si="48"/>
        <v>0</v>
      </c>
      <c r="AL148" s="231">
        <f t="shared" si="48"/>
        <v>0</v>
      </c>
      <c r="AM148" s="231">
        <f t="shared" si="48"/>
        <v>0</v>
      </c>
      <c r="AN148" s="231">
        <f t="shared" si="48"/>
        <v>0</v>
      </c>
      <c r="AO148" s="231">
        <f t="shared" si="48"/>
        <v>0</v>
      </c>
      <c r="AP148" s="231">
        <f t="shared" si="48"/>
        <v>0</v>
      </c>
    </row>
    <row r="149" spans="3:42" x14ac:dyDescent="0.2">
      <c r="C149" s="263"/>
      <c r="D149" s="262"/>
      <c r="E149" s="144" t="s">
        <v>140</v>
      </c>
      <c r="F149" s="144"/>
      <c r="G149" s="210">
        <f>G146+G140+G134+G128+G122+G116</f>
        <v>0</v>
      </c>
      <c r="H149" s="210">
        <f t="shared" ref="H149:AP149" si="49">H146+H140+H134+H128+H122+H116</f>
        <v>0</v>
      </c>
      <c r="I149" s="210">
        <f t="shared" si="49"/>
        <v>0</v>
      </c>
      <c r="J149" s="210">
        <f t="shared" si="49"/>
        <v>0</v>
      </c>
      <c r="K149" s="210">
        <f t="shared" si="49"/>
        <v>0</v>
      </c>
      <c r="L149" s="210">
        <f t="shared" si="49"/>
        <v>0</v>
      </c>
      <c r="M149" s="210">
        <f t="shared" si="49"/>
        <v>0</v>
      </c>
      <c r="N149" s="210">
        <f t="shared" si="49"/>
        <v>0</v>
      </c>
      <c r="O149" s="210">
        <f t="shared" si="49"/>
        <v>0</v>
      </c>
      <c r="P149" s="210">
        <f t="shared" si="49"/>
        <v>0</v>
      </c>
      <c r="Q149" s="210">
        <f t="shared" si="49"/>
        <v>0</v>
      </c>
      <c r="R149" s="210">
        <f t="shared" si="49"/>
        <v>0</v>
      </c>
      <c r="S149" s="210">
        <f t="shared" si="49"/>
        <v>0</v>
      </c>
      <c r="T149" s="210">
        <f t="shared" si="49"/>
        <v>0</v>
      </c>
      <c r="U149" s="210">
        <f t="shared" si="49"/>
        <v>0</v>
      </c>
      <c r="V149" s="210">
        <f t="shared" si="49"/>
        <v>0</v>
      </c>
      <c r="W149" s="210">
        <f t="shared" si="49"/>
        <v>0</v>
      </c>
      <c r="X149" s="210">
        <f t="shared" si="49"/>
        <v>0</v>
      </c>
      <c r="Y149" s="210">
        <f t="shared" si="49"/>
        <v>0</v>
      </c>
      <c r="Z149" s="210">
        <f t="shared" si="49"/>
        <v>0</v>
      </c>
      <c r="AA149" s="210">
        <f t="shared" si="49"/>
        <v>0</v>
      </c>
      <c r="AB149" s="210">
        <f t="shared" si="49"/>
        <v>0</v>
      </c>
      <c r="AC149" s="210">
        <f t="shared" si="49"/>
        <v>0</v>
      </c>
      <c r="AD149" s="210">
        <f t="shared" si="49"/>
        <v>0</v>
      </c>
      <c r="AE149" s="210">
        <f t="shared" si="49"/>
        <v>0</v>
      </c>
      <c r="AF149" s="210">
        <f t="shared" si="49"/>
        <v>0</v>
      </c>
      <c r="AG149" s="210">
        <f t="shared" si="49"/>
        <v>0</v>
      </c>
      <c r="AH149" s="210">
        <f t="shared" si="49"/>
        <v>0</v>
      </c>
      <c r="AI149" s="210">
        <f t="shared" si="49"/>
        <v>0</v>
      </c>
      <c r="AJ149" s="210">
        <f t="shared" si="49"/>
        <v>0</v>
      </c>
      <c r="AK149" s="210">
        <f t="shared" si="49"/>
        <v>0</v>
      </c>
      <c r="AL149" s="210">
        <f t="shared" si="49"/>
        <v>0</v>
      </c>
      <c r="AM149" s="210">
        <f t="shared" si="49"/>
        <v>0</v>
      </c>
      <c r="AN149" s="210">
        <f t="shared" si="49"/>
        <v>0</v>
      </c>
      <c r="AO149" s="210">
        <f t="shared" si="49"/>
        <v>0</v>
      </c>
      <c r="AP149" s="210">
        <f t="shared" si="49"/>
        <v>0</v>
      </c>
    </row>
    <row r="150" spans="3:42" x14ac:dyDescent="0.2">
      <c r="C150" s="91"/>
      <c r="D150" s="91"/>
      <c r="E150" s="258"/>
      <c r="F150" s="258"/>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59"/>
      <c r="AE150" s="259"/>
      <c r="AF150" s="259"/>
      <c r="AG150" s="259"/>
      <c r="AH150" s="259"/>
      <c r="AI150" s="259"/>
      <c r="AJ150" s="259"/>
      <c r="AK150" s="259"/>
      <c r="AL150" s="259"/>
      <c r="AM150" s="259"/>
      <c r="AN150" s="259"/>
      <c r="AO150" s="259"/>
      <c r="AP150" s="259"/>
    </row>
    <row r="151" spans="3:42" x14ac:dyDescent="0.2">
      <c r="C151" s="264"/>
      <c r="D151" s="91"/>
      <c r="E151" s="258"/>
      <c r="F151" s="258"/>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59"/>
      <c r="AC151" s="259"/>
      <c r="AD151" s="259"/>
      <c r="AE151" s="259"/>
      <c r="AF151" s="259"/>
      <c r="AG151" s="259"/>
      <c r="AH151" s="259"/>
      <c r="AI151" s="259"/>
      <c r="AJ151" s="259"/>
      <c r="AK151" s="259"/>
      <c r="AL151" s="259"/>
      <c r="AM151" s="259"/>
      <c r="AN151" s="259"/>
      <c r="AO151" s="259"/>
      <c r="AP151" s="259"/>
    </row>
    <row r="152" spans="3:42" x14ac:dyDescent="0.2">
      <c r="C152" s="264"/>
      <c r="D152" s="91"/>
      <c r="E152" s="258"/>
      <c r="F152" s="258"/>
      <c r="G152" s="259"/>
      <c r="H152" s="259"/>
      <c r="I152" s="259"/>
      <c r="J152" s="259"/>
      <c r="K152" s="259"/>
      <c r="L152" s="259"/>
      <c r="M152" s="259"/>
      <c r="N152" s="259"/>
      <c r="O152" s="259"/>
      <c r="P152" s="259"/>
      <c r="Q152" s="259"/>
      <c r="R152" s="259"/>
      <c r="S152" s="259"/>
      <c r="T152" s="259"/>
      <c r="U152" s="259"/>
      <c r="V152" s="259"/>
      <c r="W152" s="259"/>
      <c r="X152" s="259"/>
      <c r="Y152" s="259"/>
      <c r="Z152" s="259"/>
      <c r="AA152" s="259"/>
      <c r="AB152" s="259"/>
      <c r="AC152" s="259"/>
      <c r="AD152" s="259"/>
      <c r="AE152" s="259"/>
      <c r="AF152" s="259"/>
      <c r="AG152" s="259"/>
      <c r="AH152" s="259"/>
      <c r="AI152" s="259"/>
      <c r="AJ152" s="259"/>
      <c r="AK152" s="259"/>
      <c r="AL152" s="259"/>
      <c r="AM152" s="259"/>
      <c r="AN152" s="259"/>
      <c r="AO152" s="259"/>
      <c r="AP152" s="259"/>
    </row>
    <row r="153" spans="3:42" x14ac:dyDescent="0.2">
      <c r="C153" s="113" t="s">
        <v>300</v>
      </c>
      <c r="D153" s="243"/>
      <c r="E153" s="265"/>
      <c r="F153" s="91"/>
      <c r="G153" s="257"/>
      <c r="H153" s="257"/>
      <c r="I153" s="257"/>
      <c r="J153" s="257"/>
      <c r="K153" s="257"/>
      <c r="L153" s="257"/>
      <c r="M153" s="257"/>
      <c r="N153" s="257"/>
      <c r="O153" s="257"/>
      <c r="P153" s="257"/>
      <c r="Q153" s="257"/>
      <c r="R153" s="257"/>
      <c r="S153" s="257"/>
      <c r="T153" s="257"/>
      <c r="U153" s="257"/>
      <c r="V153" s="257"/>
      <c r="W153" s="257"/>
      <c r="X153" s="257"/>
      <c r="Y153" s="257"/>
      <c r="Z153" s="257"/>
      <c r="AA153" s="257"/>
      <c r="AB153" s="257"/>
      <c r="AC153" s="257"/>
      <c r="AD153" s="257"/>
      <c r="AE153" s="257"/>
      <c r="AF153" s="257"/>
      <c r="AG153" s="257"/>
      <c r="AH153" s="257"/>
      <c r="AI153" s="257"/>
      <c r="AJ153" s="257"/>
      <c r="AK153" s="257"/>
      <c r="AL153" s="257"/>
      <c r="AM153" s="257"/>
      <c r="AN153" s="257"/>
      <c r="AO153" s="257"/>
      <c r="AP153" s="257"/>
    </row>
    <row r="154" spans="3:42" x14ac:dyDescent="0.2">
      <c r="C154" s="243"/>
      <c r="D154" s="149" t="s">
        <v>103</v>
      </c>
      <c r="E154" s="142"/>
      <c r="F154" s="142"/>
      <c r="G154" s="550">
        <v>0</v>
      </c>
      <c r="H154" s="550">
        <v>0</v>
      </c>
      <c r="I154" s="550">
        <v>0</v>
      </c>
      <c r="J154" s="550">
        <v>0</v>
      </c>
      <c r="K154" s="550">
        <v>0</v>
      </c>
      <c r="L154" s="550">
        <v>0</v>
      </c>
      <c r="M154" s="550">
        <v>0</v>
      </c>
      <c r="N154" s="550">
        <v>0</v>
      </c>
      <c r="O154" s="550">
        <v>0</v>
      </c>
      <c r="P154" s="550">
        <v>0</v>
      </c>
      <c r="Q154" s="550">
        <v>0</v>
      </c>
      <c r="R154" s="550">
        <v>0</v>
      </c>
      <c r="S154" s="550">
        <v>0</v>
      </c>
      <c r="T154" s="550">
        <v>0</v>
      </c>
      <c r="U154" s="550">
        <v>0</v>
      </c>
      <c r="V154" s="550">
        <v>0</v>
      </c>
      <c r="W154" s="550">
        <v>0</v>
      </c>
      <c r="X154" s="550">
        <v>0</v>
      </c>
      <c r="Y154" s="550">
        <v>0</v>
      </c>
      <c r="Z154" s="550">
        <v>0</v>
      </c>
      <c r="AA154" s="550">
        <v>0</v>
      </c>
      <c r="AB154" s="550">
        <v>0</v>
      </c>
      <c r="AC154" s="550">
        <v>0</v>
      </c>
      <c r="AD154" s="550">
        <v>0</v>
      </c>
      <c r="AE154" s="550">
        <v>0</v>
      </c>
      <c r="AF154" s="550">
        <v>0</v>
      </c>
      <c r="AG154" s="550">
        <v>0</v>
      </c>
      <c r="AH154" s="550">
        <v>0</v>
      </c>
      <c r="AI154" s="550">
        <v>0</v>
      </c>
      <c r="AJ154" s="550">
        <v>0</v>
      </c>
      <c r="AK154" s="550">
        <v>0</v>
      </c>
      <c r="AL154" s="550">
        <v>0</v>
      </c>
      <c r="AM154" s="550">
        <v>0</v>
      </c>
      <c r="AN154" s="550">
        <v>0</v>
      </c>
      <c r="AO154" s="550">
        <v>0</v>
      </c>
      <c r="AP154" s="550">
        <v>0</v>
      </c>
    </row>
    <row r="155" spans="3:42" x14ac:dyDescent="0.2">
      <c r="C155" s="243"/>
      <c r="D155" s="149" t="s">
        <v>7</v>
      </c>
      <c r="E155" s="128"/>
      <c r="F155" s="553">
        <v>0.3</v>
      </c>
      <c r="G155" s="210">
        <f t="shared" ref="G155:AP155" si="50">G154*$F$155</f>
        <v>0</v>
      </c>
      <c r="H155" s="210">
        <f t="shared" si="50"/>
        <v>0</v>
      </c>
      <c r="I155" s="210">
        <f t="shared" si="50"/>
        <v>0</v>
      </c>
      <c r="J155" s="210">
        <f t="shared" si="50"/>
        <v>0</v>
      </c>
      <c r="K155" s="210">
        <f t="shared" si="50"/>
        <v>0</v>
      </c>
      <c r="L155" s="210">
        <f t="shared" si="50"/>
        <v>0</v>
      </c>
      <c r="M155" s="210">
        <f t="shared" si="50"/>
        <v>0</v>
      </c>
      <c r="N155" s="210">
        <f t="shared" si="50"/>
        <v>0</v>
      </c>
      <c r="O155" s="210">
        <f t="shared" si="50"/>
        <v>0</v>
      </c>
      <c r="P155" s="210">
        <f t="shared" si="50"/>
        <v>0</v>
      </c>
      <c r="Q155" s="210">
        <f t="shared" si="50"/>
        <v>0</v>
      </c>
      <c r="R155" s="210">
        <f t="shared" si="50"/>
        <v>0</v>
      </c>
      <c r="S155" s="210">
        <f t="shared" si="50"/>
        <v>0</v>
      </c>
      <c r="T155" s="210">
        <f t="shared" si="50"/>
        <v>0</v>
      </c>
      <c r="U155" s="210">
        <f t="shared" si="50"/>
        <v>0</v>
      </c>
      <c r="V155" s="210">
        <f t="shared" si="50"/>
        <v>0</v>
      </c>
      <c r="W155" s="210">
        <f t="shared" si="50"/>
        <v>0</v>
      </c>
      <c r="X155" s="210">
        <f t="shared" si="50"/>
        <v>0</v>
      </c>
      <c r="Y155" s="210">
        <f t="shared" si="50"/>
        <v>0</v>
      </c>
      <c r="Z155" s="210">
        <f t="shared" si="50"/>
        <v>0</v>
      </c>
      <c r="AA155" s="210">
        <f t="shared" si="50"/>
        <v>0</v>
      </c>
      <c r="AB155" s="210">
        <f t="shared" si="50"/>
        <v>0</v>
      </c>
      <c r="AC155" s="210">
        <f t="shared" si="50"/>
        <v>0</v>
      </c>
      <c r="AD155" s="210">
        <f t="shared" si="50"/>
        <v>0</v>
      </c>
      <c r="AE155" s="210">
        <f t="shared" si="50"/>
        <v>0</v>
      </c>
      <c r="AF155" s="210">
        <f t="shared" si="50"/>
        <v>0</v>
      </c>
      <c r="AG155" s="210">
        <f t="shared" si="50"/>
        <v>0</v>
      </c>
      <c r="AH155" s="210">
        <f t="shared" si="50"/>
        <v>0</v>
      </c>
      <c r="AI155" s="210">
        <f t="shared" si="50"/>
        <v>0</v>
      </c>
      <c r="AJ155" s="210">
        <f t="shared" si="50"/>
        <v>0</v>
      </c>
      <c r="AK155" s="210">
        <f t="shared" si="50"/>
        <v>0</v>
      </c>
      <c r="AL155" s="210">
        <f t="shared" si="50"/>
        <v>0</v>
      </c>
      <c r="AM155" s="210">
        <f t="shared" si="50"/>
        <v>0</v>
      </c>
      <c r="AN155" s="210">
        <f t="shared" si="50"/>
        <v>0</v>
      </c>
      <c r="AO155" s="210">
        <f t="shared" si="50"/>
        <v>0</v>
      </c>
      <c r="AP155" s="210">
        <f t="shared" si="50"/>
        <v>0</v>
      </c>
    </row>
    <row r="156" spans="3:42" s="91" customFormat="1" ht="0.75" customHeight="1" x14ac:dyDescent="0.2">
      <c r="D156" s="118"/>
      <c r="F156" s="266"/>
      <c r="G156" s="257"/>
      <c r="H156" s="257"/>
      <c r="I156" s="257"/>
      <c r="J156" s="257"/>
      <c r="K156" s="257"/>
      <c r="L156" s="257"/>
      <c r="M156" s="257"/>
      <c r="N156" s="257"/>
      <c r="O156" s="257"/>
      <c r="P156" s="257"/>
      <c r="Q156" s="257"/>
      <c r="R156" s="257"/>
      <c r="S156" s="257"/>
      <c r="T156" s="257"/>
      <c r="U156" s="257"/>
      <c r="V156" s="257"/>
      <c r="W156" s="257"/>
      <c r="X156" s="257"/>
      <c r="Y156" s="257"/>
      <c r="Z156" s="257"/>
      <c r="AA156" s="257"/>
      <c r="AB156" s="257"/>
      <c r="AC156" s="257"/>
      <c r="AD156" s="257"/>
      <c r="AE156" s="257"/>
      <c r="AF156" s="257"/>
      <c r="AG156" s="257"/>
      <c r="AH156" s="257"/>
      <c r="AI156" s="257"/>
      <c r="AJ156" s="257"/>
      <c r="AK156" s="257"/>
      <c r="AL156" s="257"/>
      <c r="AM156" s="257"/>
      <c r="AN156" s="257"/>
      <c r="AO156" s="257"/>
      <c r="AP156" s="257"/>
    </row>
    <row r="157" spans="3:42" x14ac:dyDescent="0.2">
      <c r="C157" s="243"/>
      <c r="D157" s="149" t="s">
        <v>254</v>
      </c>
      <c r="E157" s="142"/>
      <c r="F157" s="230"/>
      <c r="G157" s="550">
        <v>0</v>
      </c>
      <c r="H157" s="550">
        <v>0</v>
      </c>
      <c r="I157" s="550">
        <v>0</v>
      </c>
      <c r="J157" s="550">
        <v>0</v>
      </c>
      <c r="K157" s="550">
        <v>0</v>
      </c>
      <c r="L157" s="550">
        <v>0</v>
      </c>
      <c r="M157" s="550">
        <v>0</v>
      </c>
      <c r="N157" s="550">
        <v>0</v>
      </c>
      <c r="O157" s="550">
        <v>0</v>
      </c>
      <c r="P157" s="550">
        <v>0</v>
      </c>
      <c r="Q157" s="550">
        <v>0</v>
      </c>
      <c r="R157" s="550">
        <v>0</v>
      </c>
      <c r="S157" s="550">
        <v>0</v>
      </c>
      <c r="T157" s="550">
        <v>0</v>
      </c>
      <c r="U157" s="550">
        <v>0</v>
      </c>
      <c r="V157" s="550">
        <v>0</v>
      </c>
      <c r="W157" s="550">
        <v>0</v>
      </c>
      <c r="X157" s="550">
        <v>0</v>
      </c>
      <c r="Y157" s="550">
        <v>0</v>
      </c>
      <c r="Z157" s="550">
        <v>0</v>
      </c>
      <c r="AA157" s="550">
        <v>0</v>
      </c>
      <c r="AB157" s="550">
        <v>0</v>
      </c>
      <c r="AC157" s="550">
        <v>0</v>
      </c>
      <c r="AD157" s="550">
        <v>0</v>
      </c>
      <c r="AE157" s="550">
        <v>0</v>
      </c>
      <c r="AF157" s="550">
        <v>0</v>
      </c>
      <c r="AG157" s="550">
        <v>0</v>
      </c>
      <c r="AH157" s="550">
        <v>0</v>
      </c>
      <c r="AI157" s="550">
        <v>0</v>
      </c>
      <c r="AJ157" s="550">
        <v>0</v>
      </c>
      <c r="AK157" s="550">
        <v>0</v>
      </c>
      <c r="AL157" s="550">
        <v>0</v>
      </c>
      <c r="AM157" s="550">
        <v>0</v>
      </c>
      <c r="AN157" s="550">
        <v>0</v>
      </c>
      <c r="AO157" s="550">
        <v>0</v>
      </c>
      <c r="AP157" s="550">
        <v>0</v>
      </c>
    </row>
    <row r="158" spans="3:42" x14ac:dyDescent="0.2">
      <c r="C158" s="243"/>
      <c r="D158" s="149" t="s">
        <v>7</v>
      </c>
      <c r="E158" s="128"/>
      <c r="F158" s="553">
        <v>0.25</v>
      </c>
      <c r="G158" s="210">
        <f t="shared" ref="G158:AP158" si="51">G157*$F$155</f>
        <v>0</v>
      </c>
      <c r="H158" s="210">
        <f t="shared" si="51"/>
        <v>0</v>
      </c>
      <c r="I158" s="210">
        <f t="shared" si="51"/>
        <v>0</v>
      </c>
      <c r="J158" s="210">
        <f t="shared" si="51"/>
        <v>0</v>
      </c>
      <c r="K158" s="210">
        <f t="shared" si="51"/>
        <v>0</v>
      </c>
      <c r="L158" s="210">
        <f t="shared" si="51"/>
        <v>0</v>
      </c>
      <c r="M158" s="210">
        <f t="shared" si="51"/>
        <v>0</v>
      </c>
      <c r="N158" s="210">
        <f t="shared" si="51"/>
        <v>0</v>
      </c>
      <c r="O158" s="210">
        <f t="shared" si="51"/>
        <v>0</v>
      </c>
      <c r="P158" s="210">
        <f t="shared" si="51"/>
        <v>0</v>
      </c>
      <c r="Q158" s="210">
        <f t="shared" si="51"/>
        <v>0</v>
      </c>
      <c r="R158" s="210">
        <f t="shared" si="51"/>
        <v>0</v>
      </c>
      <c r="S158" s="210">
        <f t="shared" si="51"/>
        <v>0</v>
      </c>
      <c r="T158" s="210">
        <f t="shared" si="51"/>
        <v>0</v>
      </c>
      <c r="U158" s="210">
        <f t="shared" si="51"/>
        <v>0</v>
      </c>
      <c r="V158" s="210">
        <f t="shared" si="51"/>
        <v>0</v>
      </c>
      <c r="W158" s="210">
        <f t="shared" si="51"/>
        <v>0</v>
      </c>
      <c r="X158" s="210">
        <f t="shared" si="51"/>
        <v>0</v>
      </c>
      <c r="Y158" s="210">
        <f t="shared" si="51"/>
        <v>0</v>
      </c>
      <c r="Z158" s="210">
        <f t="shared" si="51"/>
        <v>0</v>
      </c>
      <c r="AA158" s="210">
        <f t="shared" si="51"/>
        <v>0</v>
      </c>
      <c r="AB158" s="210">
        <f t="shared" si="51"/>
        <v>0</v>
      </c>
      <c r="AC158" s="210">
        <f t="shared" si="51"/>
        <v>0</v>
      </c>
      <c r="AD158" s="210">
        <f t="shared" si="51"/>
        <v>0</v>
      </c>
      <c r="AE158" s="210">
        <f t="shared" si="51"/>
        <v>0</v>
      </c>
      <c r="AF158" s="210">
        <f t="shared" si="51"/>
        <v>0</v>
      </c>
      <c r="AG158" s="210">
        <f t="shared" si="51"/>
        <v>0</v>
      </c>
      <c r="AH158" s="210">
        <f t="shared" si="51"/>
        <v>0</v>
      </c>
      <c r="AI158" s="210">
        <f t="shared" si="51"/>
        <v>0</v>
      </c>
      <c r="AJ158" s="210">
        <f t="shared" si="51"/>
        <v>0</v>
      </c>
      <c r="AK158" s="210">
        <f t="shared" si="51"/>
        <v>0</v>
      </c>
      <c r="AL158" s="210">
        <f t="shared" si="51"/>
        <v>0</v>
      </c>
      <c r="AM158" s="210">
        <f t="shared" si="51"/>
        <v>0</v>
      </c>
      <c r="AN158" s="210">
        <f t="shared" si="51"/>
        <v>0</v>
      </c>
      <c r="AO158" s="210">
        <f t="shared" si="51"/>
        <v>0</v>
      </c>
      <c r="AP158" s="210">
        <f t="shared" si="51"/>
        <v>0</v>
      </c>
    </row>
    <row r="159" spans="3:42" x14ac:dyDescent="0.2">
      <c r="C159" s="243"/>
      <c r="D159" s="243"/>
      <c r="E159" s="113" t="s">
        <v>3</v>
      </c>
      <c r="F159" s="113"/>
      <c r="G159" s="267">
        <f>SUM(G154:G158)</f>
        <v>0</v>
      </c>
      <c r="H159" s="267">
        <f t="shared" ref="H159:AP159" si="52">SUM(H154:H158)</f>
        <v>0</v>
      </c>
      <c r="I159" s="267">
        <f t="shared" si="52"/>
        <v>0</v>
      </c>
      <c r="J159" s="267">
        <f t="shared" si="52"/>
        <v>0</v>
      </c>
      <c r="K159" s="267">
        <f t="shared" si="52"/>
        <v>0</v>
      </c>
      <c r="L159" s="267">
        <f t="shared" si="52"/>
        <v>0</v>
      </c>
      <c r="M159" s="267">
        <f t="shared" si="52"/>
        <v>0</v>
      </c>
      <c r="N159" s="267">
        <f t="shared" si="52"/>
        <v>0</v>
      </c>
      <c r="O159" s="267">
        <f t="shared" si="52"/>
        <v>0</v>
      </c>
      <c r="P159" s="267">
        <f t="shared" si="52"/>
        <v>0</v>
      </c>
      <c r="Q159" s="267">
        <f t="shared" si="52"/>
        <v>0</v>
      </c>
      <c r="R159" s="267">
        <f t="shared" si="52"/>
        <v>0</v>
      </c>
      <c r="S159" s="267">
        <f t="shared" si="52"/>
        <v>0</v>
      </c>
      <c r="T159" s="267">
        <f t="shared" si="52"/>
        <v>0</v>
      </c>
      <c r="U159" s="267">
        <f t="shared" si="52"/>
        <v>0</v>
      </c>
      <c r="V159" s="267">
        <f t="shared" si="52"/>
        <v>0</v>
      </c>
      <c r="W159" s="267">
        <f t="shared" si="52"/>
        <v>0</v>
      </c>
      <c r="X159" s="267">
        <f t="shared" si="52"/>
        <v>0</v>
      </c>
      <c r="Y159" s="267">
        <f t="shared" si="52"/>
        <v>0</v>
      </c>
      <c r="Z159" s="267">
        <f t="shared" si="52"/>
        <v>0</v>
      </c>
      <c r="AA159" s="267">
        <f t="shared" si="52"/>
        <v>0</v>
      </c>
      <c r="AB159" s="267">
        <f t="shared" si="52"/>
        <v>0</v>
      </c>
      <c r="AC159" s="267">
        <f t="shared" si="52"/>
        <v>0</v>
      </c>
      <c r="AD159" s="267">
        <f t="shared" si="52"/>
        <v>0</v>
      </c>
      <c r="AE159" s="267">
        <f t="shared" si="52"/>
        <v>0</v>
      </c>
      <c r="AF159" s="267">
        <f t="shared" si="52"/>
        <v>0</v>
      </c>
      <c r="AG159" s="267">
        <f t="shared" si="52"/>
        <v>0</v>
      </c>
      <c r="AH159" s="267">
        <f t="shared" si="52"/>
        <v>0</v>
      </c>
      <c r="AI159" s="267">
        <f t="shared" si="52"/>
        <v>0</v>
      </c>
      <c r="AJ159" s="267">
        <f t="shared" si="52"/>
        <v>0</v>
      </c>
      <c r="AK159" s="267">
        <f t="shared" si="52"/>
        <v>0</v>
      </c>
      <c r="AL159" s="267">
        <f t="shared" si="52"/>
        <v>0</v>
      </c>
      <c r="AM159" s="267">
        <f t="shared" si="52"/>
        <v>0</v>
      </c>
      <c r="AN159" s="267">
        <f t="shared" si="52"/>
        <v>0</v>
      </c>
      <c r="AO159" s="267">
        <f t="shared" si="52"/>
        <v>0</v>
      </c>
      <c r="AP159" s="267">
        <f t="shared" si="52"/>
        <v>0</v>
      </c>
    </row>
    <row r="160" spans="3:42" x14ac:dyDescent="0.2">
      <c r="C160" s="91"/>
      <c r="D160" s="91"/>
      <c r="E160" s="91"/>
      <c r="F160" s="258"/>
      <c r="G160" s="257"/>
      <c r="H160" s="257"/>
      <c r="I160" s="257"/>
      <c r="J160" s="257"/>
      <c r="K160" s="257"/>
      <c r="L160" s="257"/>
      <c r="M160" s="257"/>
      <c r="N160" s="257"/>
      <c r="O160" s="257"/>
      <c r="P160" s="257"/>
      <c r="Q160" s="257"/>
      <c r="R160" s="257"/>
      <c r="S160" s="257"/>
      <c r="T160" s="257"/>
      <c r="U160" s="257"/>
      <c r="V160" s="257"/>
      <c r="W160" s="257"/>
      <c r="X160" s="257"/>
      <c r="Y160" s="257"/>
      <c r="Z160" s="257"/>
      <c r="AA160" s="257"/>
      <c r="AB160" s="257"/>
      <c r="AC160" s="257"/>
      <c r="AD160" s="257"/>
      <c r="AE160" s="257"/>
      <c r="AF160" s="257"/>
      <c r="AG160" s="257"/>
      <c r="AH160" s="257"/>
      <c r="AI160" s="257"/>
      <c r="AJ160" s="257"/>
      <c r="AK160" s="257"/>
      <c r="AL160" s="257"/>
      <c r="AM160" s="257"/>
      <c r="AN160" s="257"/>
      <c r="AO160" s="257"/>
      <c r="AP160" s="257"/>
    </row>
    <row r="161" spans="3:42" x14ac:dyDescent="0.2">
      <c r="C161" s="113" t="s">
        <v>14</v>
      </c>
      <c r="D161" s="243"/>
      <c r="E161" s="91"/>
      <c r="F161" s="258"/>
      <c r="G161" s="257"/>
      <c r="H161" s="257"/>
      <c r="I161" s="257"/>
      <c r="J161" s="257"/>
      <c r="K161" s="257"/>
      <c r="L161" s="257"/>
      <c r="M161" s="257"/>
      <c r="N161" s="257"/>
      <c r="O161" s="257"/>
      <c r="P161" s="257"/>
      <c r="Q161" s="257"/>
      <c r="R161" s="257"/>
      <c r="S161" s="257"/>
      <c r="T161" s="257"/>
      <c r="U161" s="257"/>
      <c r="V161" s="257"/>
      <c r="W161" s="257"/>
      <c r="X161" s="257"/>
      <c r="Y161" s="257"/>
      <c r="Z161" s="257"/>
      <c r="AA161" s="257"/>
      <c r="AB161" s="257"/>
      <c r="AC161" s="257"/>
      <c r="AD161" s="257"/>
      <c r="AE161" s="257"/>
      <c r="AF161" s="257"/>
      <c r="AG161" s="257"/>
      <c r="AH161" s="257"/>
      <c r="AI161" s="257"/>
      <c r="AJ161" s="257"/>
      <c r="AK161" s="257"/>
      <c r="AL161" s="257"/>
      <c r="AM161" s="257"/>
      <c r="AN161" s="257"/>
      <c r="AO161" s="257"/>
      <c r="AP161" s="257"/>
    </row>
    <row r="162" spans="3:42" x14ac:dyDescent="0.2">
      <c r="C162" s="243"/>
      <c r="D162" s="234" t="s">
        <v>8</v>
      </c>
      <c r="E162" s="142"/>
      <c r="F162" s="230"/>
      <c r="G162" s="550">
        <v>0</v>
      </c>
      <c r="H162" s="550">
        <v>0</v>
      </c>
      <c r="I162" s="550">
        <v>0</v>
      </c>
      <c r="J162" s="550">
        <v>0</v>
      </c>
      <c r="K162" s="550">
        <v>0</v>
      </c>
      <c r="L162" s="550">
        <v>0</v>
      </c>
      <c r="M162" s="550">
        <v>0</v>
      </c>
      <c r="N162" s="550">
        <v>0</v>
      </c>
      <c r="O162" s="550">
        <v>0</v>
      </c>
      <c r="P162" s="550">
        <v>0</v>
      </c>
      <c r="Q162" s="550">
        <v>0</v>
      </c>
      <c r="R162" s="550">
        <v>0</v>
      </c>
      <c r="S162" s="550">
        <v>0</v>
      </c>
      <c r="T162" s="550">
        <v>0</v>
      </c>
      <c r="U162" s="550">
        <v>0</v>
      </c>
      <c r="V162" s="550">
        <v>0</v>
      </c>
      <c r="W162" s="550">
        <v>0</v>
      </c>
      <c r="X162" s="550">
        <v>0</v>
      </c>
      <c r="Y162" s="550">
        <v>0</v>
      </c>
      <c r="Z162" s="550">
        <v>0</v>
      </c>
      <c r="AA162" s="550">
        <v>0</v>
      </c>
      <c r="AB162" s="550">
        <v>0</v>
      </c>
      <c r="AC162" s="550">
        <v>0</v>
      </c>
      <c r="AD162" s="550">
        <v>0</v>
      </c>
      <c r="AE162" s="550">
        <v>0</v>
      </c>
      <c r="AF162" s="550">
        <v>0</v>
      </c>
      <c r="AG162" s="550">
        <v>0</v>
      </c>
      <c r="AH162" s="550">
        <v>0</v>
      </c>
      <c r="AI162" s="550">
        <v>0</v>
      </c>
      <c r="AJ162" s="550">
        <v>0</v>
      </c>
      <c r="AK162" s="550">
        <v>0</v>
      </c>
      <c r="AL162" s="550">
        <v>0</v>
      </c>
      <c r="AM162" s="550">
        <v>0</v>
      </c>
      <c r="AN162" s="550">
        <v>0</v>
      </c>
      <c r="AO162" s="550">
        <v>0</v>
      </c>
      <c r="AP162" s="550">
        <v>0</v>
      </c>
    </row>
    <row r="163" spans="3:42" x14ac:dyDescent="0.2">
      <c r="C163" s="243"/>
      <c r="D163" s="236" t="s">
        <v>102</v>
      </c>
      <c r="E163" s="128"/>
      <c r="F163" s="144"/>
      <c r="G163" s="554">
        <v>0</v>
      </c>
      <c r="H163" s="554">
        <v>0</v>
      </c>
      <c r="I163" s="554">
        <v>0</v>
      </c>
      <c r="J163" s="554">
        <v>0</v>
      </c>
      <c r="K163" s="554">
        <v>0</v>
      </c>
      <c r="L163" s="554">
        <v>0</v>
      </c>
      <c r="M163" s="554">
        <v>0</v>
      </c>
      <c r="N163" s="554">
        <v>0</v>
      </c>
      <c r="O163" s="554">
        <v>0</v>
      </c>
      <c r="P163" s="554">
        <v>0</v>
      </c>
      <c r="Q163" s="554">
        <v>0</v>
      </c>
      <c r="R163" s="554">
        <v>0</v>
      </c>
      <c r="S163" s="554">
        <v>0</v>
      </c>
      <c r="T163" s="554">
        <v>0</v>
      </c>
      <c r="U163" s="554">
        <v>0</v>
      </c>
      <c r="V163" s="554">
        <v>0</v>
      </c>
      <c r="W163" s="554">
        <v>0</v>
      </c>
      <c r="X163" s="554">
        <v>0</v>
      </c>
      <c r="Y163" s="554">
        <v>0</v>
      </c>
      <c r="Z163" s="554">
        <v>0</v>
      </c>
      <c r="AA163" s="554">
        <v>0</v>
      </c>
      <c r="AB163" s="554">
        <v>0</v>
      </c>
      <c r="AC163" s="554">
        <v>0</v>
      </c>
      <c r="AD163" s="554">
        <v>0</v>
      </c>
      <c r="AE163" s="554">
        <v>0</v>
      </c>
      <c r="AF163" s="554">
        <v>0</v>
      </c>
      <c r="AG163" s="554">
        <v>0</v>
      </c>
      <c r="AH163" s="554">
        <v>0</v>
      </c>
      <c r="AI163" s="554">
        <v>0</v>
      </c>
      <c r="AJ163" s="554">
        <v>0</v>
      </c>
      <c r="AK163" s="554">
        <v>0</v>
      </c>
      <c r="AL163" s="554">
        <v>0</v>
      </c>
      <c r="AM163" s="554">
        <v>0</v>
      </c>
      <c r="AN163" s="554">
        <v>0</v>
      </c>
      <c r="AO163" s="554">
        <v>0</v>
      </c>
      <c r="AP163" s="554">
        <v>0</v>
      </c>
    </row>
    <row r="164" spans="3:42" x14ac:dyDescent="0.2">
      <c r="C164" s="243"/>
      <c r="D164" s="236" t="s">
        <v>101</v>
      </c>
      <c r="E164" s="128"/>
      <c r="F164" s="144"/>
      <c r="G164" s="554">
        <v>0</v>
      </c>
      <c r="H164" s="554">
        <v>0</v>
      </c>
      <c r="I164" s="554">
        <v>0</v>
      </c>
      <c r="J164" s="554">
        <v>0</v>
      </c>
      <c r="K164" s="554">
        <v>0</v>
      </c>
      <c r="L164" s="554">
        <v>0</v>
      </c>
      <c r="M164" s="554">
        <v>0</v>
      </c>
      <c r="N164" s="554">
        <v>0</v>
      </c>
      <c r="O164" s="554">
        <v>0</v>
      </c>
      <c r="P164" s="554">
        <v>0</v>
      </c>
      <c r="Q164" s="554">
        <v>0</v>
      </c>
      <c r="R164" s="554">
        <v>0</v>
      </c>
      <c r="S164" s="554">
        <v>0</v>
      </c>
      <c r="T164" s="554">
        <v>0</v>
      </c>
      <c r="U164" s="554">
        <v>0</v>
      </c>
      <c r="V164" s="554">
        <v>0</v>
      </c>
      <c r="W164" s="554">
        <v>0</v>
      </c>
      <c r="X164" s="554">
        <v>0</v>
      </c>
      <c r="Y164" s="554">
        <v>0</v>
      </c>
      <c r="Z164" s="554">
        <v>0</v>
      </c>
      <c r="AA164" s="554">
        <v>0</v>
      </c>
      <c r="AB164" s="554">
        <v>0</v>
      </c>
      <c r="AC164" s="554">
        <v>0</v>
      </c>
      <c r="AD164" s="554">
        <v>0</v>
      </c>
      <c r="AE164" s="554">
        <v>0</v>
      </c>
      <c r="AF164" s="554">
        <v>0</v>
      </c>
      <c r="AG164" s="554">
        <v>0</v>
      </c>
      <c r="AH164" s="554">
        <v>0</v>
      </c>
      <c r="AI164" s="554">
        <v>0</v>
      </c>
      <c r="AJ164" s="554">
        <v>0</v>
      </c>
      <c r="AK164" s="554">
        <v>0</v>
      </c>
      <c r="AL164" s="554">
        <v>0</v>
      </c>
      <c r="AM164" s="554">
        <v>0</v>
      </c>
      <c r="AN164" s="554">
        <v>0</v>
      </c>
      <c r="AO164" s="554">
        <v>0</v>
      </c>
      <c r="AP164" s="554">
        <v>0</v>
      </c>
    </row>
    <row r="165" spans="3:42" x14ac:dyDescent="0.2">
      <c r="C165" s="243"/>
      <c r="D165" s="236" t="s">
        <v>100</v>
      </c>
      <c r="E165" s="128"/>
      <c r="F165" s="144"/>
      <c r="G165" s="554">
        <v>0</v>
      </c>
      <c r="H165" s="554">
        <v>0</v>
      </c>
      <c r="I165" s="554">
        <v>0</v>
      </c>
      <c r="J165" s="554">
        <v>0</v>
      </c>
      <c r="K165" s="554">
        <v>0</v>
      </c>
      <c r="L165" s="554">
        <v>0</v>
      </c>
      <c r="M165" s="554">
        <v>0</v>
      </c>
      <c r="N165" s="554">
        <v>0</v>
      </c>
      <c r="O165" s="554">
        <v>0</v>
      </c>
      <c r="P165" s="554">
        <v>0</v>
      </c>
      <c r="Q165" s="554">
        <v>0</v>
      </c>
      <c r="R165" s="554">
        <v>0</v>
      </c>
      <c r="S165" s="554">
        <v>0</v>
      </c>
      <c r="T165" s="554">
        <v>0</v>
      </c>
      <c r="U165" s="554">
        <v>0</v>
      </c>
      <c r="V165" s="554">
        <v>0</v>
      </c>
      <c r="W165" s="554">
        <v>0</v>
      </c>
      <c r="X165" s="554">
        <v>0</v>
      </c>
      <c r="Y165" s="554">
        <v>0</v>
      </c>
      <c r="Z165" s="554">
        <v>0</v>
      </c>
      <c r="AA165" s="554">
        <v>0</v>
      </c>
      <c r="AB165" s="554">
        <v>0</v>
      </c>
      <c r="AC165" s="554">
        <v>0</v>
      </c>
      <c r="AD165" s="554">
        <v>0</v>
      </c>
      <c r="AE165" s="554">
        <v>0</v>
      </c>
      <c r="AF165" s="554">
        <v>0</v>
      </c>
      <c r="AG165" s="554">
        <v>0</v>
      </c>
      <c r="AH165" s="554">
        <v>0</v>
      </c>
      <c r="AI165" s="554">
        <v>0</v>
      </c>
      <c r="AJ165" s="554">
        <v>0</v>
      </c>
      <c r="AK165" s="554">
        <v>0</v>
      </c>
      <c r="AL165" s="554">
        <v>0</v>
      </c>
      <c r="AM165" s="554">
        <v>0</v>
      </c>
      <c r="AN165" s="554">
        <v>0</v>
      </c>
      <c r="AO165" s="554">
        <v>0</v>
      </c>
      <c r="AP165" s="554">
        <v>0</v>
      </c>
    </row>
    <row r="166" spans="3:42" x14ac:dyDescent="0.2">
      <c r="C166" s="243"/>
      <c r="D166" s="236" t="s">
        <v>27</v>
      </c>
      <c r="E166" s="128"/>
      <c r="F166" s="144"/>
      <c r="G166" s="554">
        <v>0</v>
      </c>
      <c r="H166" s="554">
        <v>0</v>
      </c>
      <c r="I166" s="554">
        <v>0</v>
      </c>
      <c r="J166" s="554">
        <v>0</v>
      </c>
      <c r="K166" s="554">
        <v>0</v>
      </c>
      <c r="L166" s="554">
        <v>0</v>
      </c>
      <c r="M166" s="554">
        <v>0</v>
      </c>
      <c r="N166" s="554">
        <v>0</v>
      </c>
      <c r="O166" s="554">
        <v>0</v>
      </c>
      <c r="P166" s="554">
        <v>0</v>
      </c>
      <c r="Q166" s="554">
        <v>0</v>
      </c>
      <c r="R166" s="554">
        <v>0</v>
      </c>
      <c r="S166" s="554">
        <v>0</v>
      </c>
      <c r="T166" s="554">
        <v>0</v>
      </c>
      <c r="U166" s="554">
        <v>0</v>
      </c>
      <c r="V166" s="554">
        <v>0</v>
      </c>
      <c r="W166" s="554">
        <v>0</v>
      </c>
      <c r="X166" s="554">
        <v>0</v>
      </c>
      <c r="Y166" s="554">
        <v>0</v>
      </c>
      <c r="Z166" s="554">
        <v>0</v>
      </c>
      <c r="AA166" s="554">
        <v>0</v>
      </c>
      <c r="AB166" s="554">
        <v>0</v>
      </c>
      <c r="AC166" s="554">
        <v>0</v>
      </c>
      <c r="AD166" s="554">
        <v>0</v>
      </c>
      <c r="AE166" s="554">
        <v>0</v>
      </c>
      <c r="AF166" s="554">
        <v>0</v>
      </c>
      <c r="AG166" s="554">
        <v>0</v>
      </c>
      <c r="AH166" s="554">
        <v>0</v>
      </c>
      <c r="AI166" s="554">
        <v>0</v>
      </c>
      <c r="AJ166" s="554">
        <v>0</v>
      </c>
      <c r="AK166" s="554">
        <v>0</v>
      </c>
      <c r="AL166" s="554">
        <v>0</v>
      </c>
      <c r="AM166" s="554">
        <v>0</v>
      </c>
      <c r="AN166" s="554">
        <v>0</v>
      </c>
      <c r="AO166" s="554">
        <v>0</v>
      </c>
      <c r="AP166" s="554">
        <v>0</v>
      </c>
    </row>
    <row r="167" spans="3:42" x14ac:dyDescent="0.2">
      <c r="C167" s="243"/>
      <c r="D167" s="243"/>
      <c r="E167" s="113" t="s">
        <v>3</v>
      </c>
      <c r="F167" s="113"/>
      <c r="G167" s="268">
        <f t="shared" ref="G167:AP167" si="53">SUM(G162:G166)</f>
        <v>0</v>
      </c>
      <c r="H167" s="268">
        <f t="shared" si="53"/>
        <v>0</v>
      </c>
      <c r="I167" s="268">
        <f t="shared" si="53"/>
        <v>0</v>
      </c>
      <c r="J167" s="268">
        <f t="shared" si="53"/>
        <v>0</v>
      </c>
      <c r="K167" s="268">
        <f t="shared" si="53"/>
        <v>0</v>
      </c>
      <c r="L167" s="268">
        <f t="shared" si="53"/>
        <v>0</v>
      </c>
      <c r="M167" s="268">
        <f t="shared" si="53"/>
        <v>0</v>
      </c>
      <c r="N167" s="268">
        <f t="shared" si="53"/>
        <v>0</v>
      </c>
      <c r="O167" s="268">
        <f t="shared" si="53"/>
        <v>0</v>
      </c>
      <c r="P167" s="268">
        <f t="shared" si="53"/>
        <v>0</v>
      </c>
      <c r="Q167" s="268">
        <f t="shared" si="53"/>
        <v>0</v>
      </c>
      <c r="R167" s="268">
        <f t="shared" si="53"/>
        <v>0</v>
      </c>
      <c r="S167" s="268">
        <f t="shared" si="53"/>
        <v>0</v>
      </c>
      <c r="T167" s="268">
        <f t="shared" si="53"/>
        <v>0</v>
      </c>
      <c r="U167" s="268">
        <f t="shared" si="53"/>
        <v>0</v>
      </c>
      <c r="V167" s="268">
        <f t="shared" si="53"/>
        <v>0</v>
      </c>
      <c r="W167" s="268">
        <f t="shared" si="53"/>
        <v>0</v>
      </c>
      <c r="X167" s="268">
        <f t="shared" si="53"/>
        <v>0</v>
      </c>
      <c r="Y167" s="268">
        <f t="shared" si="53"/>
        <v>0</v>
      </c>
      <c r="Z167" s="268">
        <f t="shared" si="53"/>
        <v>0</v>
      </c>
      <c r="AA167" s="268">
        <f t="shared" si="53"/>
        <v>0</v>
      </c>
      <c r="AB167" s="268">
        <f t="shared" si="53"/>
        <v>0</v>
      </c>
      <c r="AC167" s="268">
        <f t="shared" si="53"/>
        <v>0</v>
      </c>
      <c r="AD167" s="268">
        <f t="shared" si="53"/>
        <v>0</v>
      </c>
      <c r="AE167" s="268">
        <f t="shared" si="53"/>
        <v>0</v>
      </c>
      <c r="AF167" s="268">
        <f t="shared" si="53"/>
        <v>0</v>
      </c>
      <c r="AG167" s="268">
        <f t="shared" si="53"/>
        <v>0</v>
      </c>
      <c r="AH167" s="268">
        <f t="shared" si="53"/>
        <v>0</v>
      </c>
      <c r="AI167" s="268">
        <f t="shared" si="53"/>
        <v>0</v>
      </c>
      <c r="AJ167" s="268">
        <f t="shared" si="53"/>
        <v>0</v>
      </c>
      <c r="AK167" s="268">
        <f t="shared" si="53"/>
        <v>0</v>
      </c>
      <c r="AL167" s="268">
        <f t="shared" si="53"/>
        <v>0</v>
      </c>
      <c r="AM167" s="268">
        <f t="shared" si="53"/>
        <v>0</v>
      </c>
      <c r="AN167" s="268">
        <f t="shared" si="53"/>
        <v>0</v>
      </c>
      <c r="AO167" s="268">
        <f t="shared" si="53"/>
        <v>0</v>
      </c>
      <c r="AP167" s="268">
        <f t="shared" si="53"/>
        <v>0</v>
      </c>
    </row>
    <row r="168" spans="3:42" x14ac:dyDescent="0.2">
      <c r="C168" s="243"/>
      <c r="D168" s="243"/>
      <c r="E168" s="142" t="s">
        <v>140</v>
      </c>
      <c r="F168" s="555">
        <v>0.19</v>
      </c>
      <c r="G168" s="231">
        <f>(G167-G162-G163)*$F$168</f>
        <v>0</v>
      </c>
      <c r="H168" s="231">
        <f t="shared" ref="H168:AP168" si="54">(H167-H162-H163)*$F$168</f>
        <v>0</v>
      </c>
      <c r="I168" s="231">
        <f t="shared" si="54"/>
        <v>0</v>
      </c>
      <c r="J168" s="231">
        <f t="shared" si="54"/>
        <v>0</v>
      </c>
      <c r="K168" s="231">
        <f t="shared" si="54"/>
        <v>0</v>
      </c>
      <c r="L168" s="231">
        <f t="shared" si="54"/>
        <v>0</v>
      </c>
      <c r="M168" s="231">
        <f t="shared" si="54"/>
        <v>0</v>
      </c>
      <c r="N168" s="231">
        <f t="shared" si="54"/>
        <v>0</v>
      </c>
      <c r="O168" s="231">
        <f t="shared" si="54"/>
        <v>0</v>
      </c>
      <c r="P168" s="231">
        <f t="shared" si="54"/>
        <v>0</v>
      </c>
      <c r="Q168" s="231">
        <f t="shared" si="54"/>
        <v>0</v>
      </c>
      <c r="R168" s="231">
        <f t="shared" si="54"/>
        <v>0</v>
      </c>
      <c r="S168" s="231">
        <f t="shared" si="54"/>
        <v>0</v>
      </c>
      <c r="T168" s="231">
        <f t="shared" si="54"/>
        <v>0</v>
      </c>
      <c r="U168" s="231">
        <f t="shared" si="54"/>
        <v>0</v>
      </c>
      <c r="V168" s="231">
        <f t="shared" si="54"/>
        <v>0</v>
      </c>
      <c r="W168" s="231">
        <f t="shared" si="54"/>
        <v>0</v>
      </c>
      <c r="X168" s="231">
        <f t="shared" si="54"/>
        <v>0</v>
      </c>
      <c r="Y168" s="231">
        <f t="shared" si="54"/>
        <v>0</v>
      </c>
      <c r="Z168" s="231">
        <f t="shared" si="54"/>
        <v>0</v>
      </c>
      <c r="AA168" s="231">
        <f t="shared" si="54"/>
        <v>0</v>
      </c>
      <c r="AB168" s="231">
        <f t="shared" si="54"/>
        <v>0</v>
      </c>
      <c r="AC168" s="231">
        <f t="shared" si="54"/>
        <v>0</v>
      </c>
      <c r="AD168" s="231">
        <f t="shared" si="54"/>
        <v>0</v>
      </c>
      <c r="AE168" s="231">
        <f t="shared" si="54"/>
        <v>0</v>
      </c>
      <c r="AF168" s="231">
        <f t="shared" si="54"/>
        <v>0</v>
      </c>
      <c r="AG168" s="231">
        <f t="shared" si="54"/>
        <v>0</v>
      </c>
      <c r="AH168" s="231">
        <f t="shared" si="54"/>
        <v>0</v>
      </c>
      <c r="AI168" s="231">
        <f t="shared" si="54"/>
        <v>0</v>
      </c>
      <c r="AJ168" s="231">
        <f t="shared" si="54"/>
        <v>0</v>
      </c>
      <c r="AK168" s="231">
        <f t="shared" si="54"/>
        <v>0</v>
      </c>
      <c r="AL168" s="231">
        <f t="shared" si="54"/>
        <v>0</v>
      </c>
      <c r="AM168" s="231">
        <f t="shared" si="54"/>
        <v>0</v>
      </c>
      <c r="AN168" s="231">
        <f t="shared" si="54"/>
        <v>0</v>
      </c>
      <c r="AO168" s="231">
        <f t="shared" si="54"/>
        <v>0</v>
      </c>
      <c r="AP168" s="231">
        <f t="shared" si="54"/>
        <v>0</v>
      </c>
    </row>
    <row r="169" spans="3:42" x14ac:dyDescent="0.2">
      <c r="C169" s="91"/>
      <c r="D169" s="91"/>
      <c r="E169" s="91"/>
      <c r="F169" s="258"/>
      <c r="G169" s="257"/>
      <c r="H169" s="257"/>
      <c r="I169" s="257"/>
      <c r="J169" s="257"/>
      <c r="K169" s="257"/>
      <c r="L169" s="257"/>
      <c r="M169" s="257"/>
      <c r="N169" s="257"/>
      <c r="O169" s="257"/>
      <c r="P169" s="257"/>
      <c r="Q169" s="257"/>
      <c r="R169" s="257"/>
      <c r="S169" s="257"/>
      <c r="T169" s="257"/>
      <c r="U169" s="257"/>
      <c r="V169" s="257"/>
      <c r="W169" s="257"/>
      <c r="X169" s="257"/>
      <c r="Y169" s="257"/>
      <c r="Z169" s="257"/>
      <c r="AA169" s="257"/>
      <c r="AB169" s="257"/>
      <c r="AC169" s="257"/>
      <c r="AD169" s="257"/>
      <c r="AE169" s="257"/>
      <c r="AF169" s="257"/>
      <c r="AG169" s="257"/>
      <c r="AH169" s="257"/>
      <c r="AI169" s="257"/>
      <c r="AJ169" s="257"/>
      <c r="AK169" s="257"/>
      <c r="AL169" s="257"/>
      <c r="AM169" s="257"/>
      <c r="AN169" s="257"/>
      <c r="AO169" s="257"/>
      <c r="AP169" s="257"/>
    </row>
    <row r="170" spans="3:42" x14ac:dyDescent="0.2">
      <c r="C170" s="113" t="s">
        <v>366</v>
      </c>
      <c r="D170" s="243"/>
      <c r="E170" s="265"/>
      <c r="F170" s="258"/>
      <c r="G170" s="257"/>
      <c r="H170" s="257"/>
      <c r="I170" s="257"/>
      <c r="J170" s="257"/>
      <c r="K170" s="257"/>
      <c r="L170" s="257"/>
      <c r="M170" s="257"/>
      <c r="N170" s="257"/>
      <c r="O170" s="257"/>
      <c r="P170" s="257"/>
      <c r="Q170" s="257"/>
      <c r="R170" s="257"/>
      <c r="S170" s="257"/>
      <c r="T170" s="257"/>
      <c r="U170" s="257"/>
      <c r="V170" s="257"/>
      <c r="W170" s="257"/>
      <c r="X170" s="257"/>
      <c r="Y170" s="257"/>
      <c r="Z170" s="257"/>
      <c r="AA170" s="257"/>
      <c r="AB170" s="257"/>
      <c r="AC170" s="257"/>
      <c r="AD170" s="257"/>
      <c r="AE170" s="257"/>
      <c r="AF170" s="257"/>
      <c r="AG170" s="257"/>
      <c r="AH170" s="257"/>
      <c r="AI170" s="257"/>
      <c r="AJ170" s="257"/>
      <c r="AK170" s="257"/>
      <c r="AL170" s="257"/>
      <c r="AM170" s="257"/>
      <c r="AN170" s="257"/>
      <c r="AO170" s="257"/>
      <c r="AP170" s="257"/>
    </row>
    <row r="171" spans="3:42" x14ac:dyDescent="0.2">
      <c r="C171" s="243"/>
      <c r="D171" s="234" t="s">
        <v>241</v>
      </c>
      <c r="E171" s="52"/>
      <c r="F171" s="230"/>
      <c r="G171" s="550">
        <v>0</v>
      </c>
      <c r="H171" s="550">
        <v>0</v>
      </c>
      <c r="I171" s="550">
        <v>0</v>
      </c>
      <c r="J171" s="550">
        <v>0</v>
      </c>
      <c r="K171" s="550">
        <v>0</v>
      </c>
      <c r="L171" s="550">
        <v>0</v>
      </c>
      <c r="M171" s="550">
        <v>0</v>
      </c>
      <c r="N171" s="550">
        <v>0</v>
      </c>
      <c r="O171" s="550">
        <v>0</v>
      </c>
      <c r="P171" s="550">
        <v>0</v>
      </c>
      <c r="Q171" s="550">
        <v>0</v>
      </c>
      <c r="R171" s="550">
        <v>0</v>
      </c>
      <c r="S171" s="550">
        <v>0</v>
      </c>
      <c r="T171" s="550">
        <v>0</v>
      </c>
      <c r="U171" s="550">
        <v>0</v>
      </c>
      <c r="V171" s="550">
        <v>0</v>
      </c>
      <c r="W171" s="550">
        <v>0</v>
      </c>
      <c r="X171" s="550">
        <v>0</v>
      </c>
      <c r="Y171" s="550">
        <v>0</v>
      </c>
      <c r="Z171" s="550">
        <v>0</v>
      </c>
      <c r="AA171" s="550">
        <v>0</v>
      </c>
      <c r="AB171" s="550">
        <v>0</v>
      </c>
      <c r="AC171" s="550">
        <v>0</v>
      </c>
      <c r="AD171" s="550">
        <v>0</v>
      </c>
      <c r="AE171" s="550">
        <v>0</v>
      </c>
      <c r="AF171" s="550">
        <v>0</v>
      </c>
      <c r="AG171" s="550">
        <v>0</v>
      </c>
      <c r="AH171" s="550">
        <v>0</v>
      </c>
      <c r="AI171" s="550">
        <v>0</v>
      </c>
      <c r="AJ171" s="550">
        <v>0</v>
      </c>
      <c r="AK171" s="550">
        <v>0</v>
      </c>
      <c r="AL171" s="550">
        <v>0</v>
      </c>
      <c r="AM171" s="550">
        <v>0</v>
      </c>
      <c r="AN171" s="550">
        <v>0</v>
      </c>
      <c r="AO171" s="550">
        <v>0</v>
      </c>
      <c r="AP171" s="550">
        <v>0</v>
      </c>
    </row>
    <row r="172" spans="3:42" x14ac:dyDescent="0.2">
      <c r="C172" s="243"/>
      <c r="D172" s="236" t="s">
        <v>16</v>
      </c>
      <c r="E172" s="128"/>
      <c r="F172" s="144"/>
      <c r="G172" s="554">
        <v>0</v>
      </c>
      <c r="H172" s="554">
        <v>0</v>
      </c>
      <c r="I172" s="554">
        <v>0</v>
      </c>
      <c r="J172" s="554">
        <v>0</v>
      </c>
      <c r="K172" s="554">
        <v>0</v>
      </c>
      <c r="L172" s="554">
        <v>0</v>
      </c>
      <c r="M172" s="554">
        <v>0</v>
      </c>
      <c r="N172" s="554">
        <v>0</v>
      </c>
      <c r="O172" s="554">
        <v>0</v>
      </c>
      <c r="P172" s="554">
        <v>0</v>
      </c>
      <c r="Q172" s="554">
        <v>0</v>
      </c>
      <c r="R172" s="554">
        <v>0</v>
      </c>
      <c r="S172" s="554">
        <v>0</v>
      </c>
      <c r="T172" s="554">
        <v>0</v>
      </c>
      <c r="U172" s="554">
        <v>0</v>
      </c>
      <c r="V172" s="554">
        <v>0</v>
      </c>
      <c r="W172" s="554">
        <v>0</v>
      </c>
      <c r="X172" s="554">
        <v>0</v>
      </c>
      <c r="Y172" s="554">
        <v>0</v>
      </c>
      <c r="Z172" s="554">
        <v>0</v>
      </c>
      <c r="AA172" s="554">
        <v>0</v>
      </c>
      <c r="AB172" s="554">
        <v>0</v>
      </c>
      <c r="AC172" s="554">
        <v>0</v>
      </c>
      <c r="AD172" s="554">
        <v>0</v>
      </c>
      <c r="AE172" s="554">
        <v>0</v>
      </c>
      <c r="AF172" s="554">
        <v>0</v>
      </c>
      <c r="AG172" s="554">
        <v>0</v>
      </c>
      <c r="AH172" s="554">
        <v>0</v>
      </c>
      <c r="AI172" s="554">
        <v>0</v>
      </c>
      <c r="AJ172" s="554">
        <v>0</v>
      </c>
      <c r="AK172" s="554">
        <v>0</v>
      </c>
      <c r="AL172" s="554">
        <v>0</v>
      </c>
      <c r="AM172" s="554">
        <v>0</v>
      </c>
      <c r="AN172" s="554">
        <v>0</v>
      </c>
      <c r="AO172" s="554">
        <v>0</v>
      </c>
      <c r="AP172" s="554">
        <v>0</v>
      </c>
    </row>
    <row r="173" spans="3:42" x14ac:dyDescent="0.2">
      <c r="C173" s="243"/>
      <c r="D173" s="236" t="s">
        <v>10</v>
      </c>
      <c r="E173" s="128"/>
      <c r="F173" s="144"/>
      <c r="G173" s="554">
        <v>0</v>
      </c>
      <c r="H173" s="554">
        <v>0</v>
      </c>
      <c r="I173" s="554">
        <v>0</v>
      </c>
      <c r="J173" s="554">
        <v>0</v>
      </c>
      <c r="K173" s="554">
        <v>0</v>
      </c>
      <c r="L173" s="554">
        <v>0</v>
      </c>
      <c r="M173" s="554">
        <v>0</v>
      </c>
      <c r="N173" s="554">
        <v>0</v>
      </c>
      <c r="O173" s="554">
        <v>0</v>
      </c>
      <c r="P173" s="554">
        <v>0</v>
      </c>
      <c r="Q173" s="554">
        <v>0</v>
      </c>
      <c r="R173" s="554">
        <v>0</v>
      </c>
      <c r="S173" s="554">
        <v>0</v>
      </c>
      <c r="T173" s="554">
        <v>0</v>
      </c>
      <c r="U173" s="554">
        <v>0</v>
      </c>
      <c r="V173" s="554">
        <v>0</v>
      </c>
      <c r="W173" s="554">
        <v>0</v>
      </c>
      <c r="X173" s="554">
        <v>0</v>
      </c>
      <c r="Y173" s="554">
        <v>0</v>
      </c>
      <c r="Z173" s="554">
        <v>0</v>
      </c>
      <c r="AA173" s="554">
        <v>0</v>
      </c>
      <c r="AB173" s="554">
        <v>0</v>
      </c>
      <c r="AC173" s="554">
        <v>0</v>
      </c>
      <c r="AD173" s="554">
        <v>0</v>
      </c>
      <c r="AE173" s="554">
        <v>0</v>
      </c>
      <c r="AF173" s="554">
        <v>0</v>
      </c>
      <c r="AG173" s="554">
        <v>0</v>
      </c>
      <c r="AH173" s="554">
        <v>0</v>
      </c>
      <c r="AI173" s="554">
        <v>0</v>
      </c>
      <c r="AJ173" s="554">
        <v>0</v>
      </c>
      <c r="AK173" s="554">
        <v>0</v>
      </c>
      <c r="AL173" s="554">
        <v>0</v>
      </c>
      <c r="AM173" s="554">
        <v>0</v>
      </c>
      <c r="AN173" s="554">
        <v>0</v>
      </c>
      <c r="AO173" s="554">
        <v>0</v>
      </c>
      <c r="AP173" s="554">
        <v>0</v>
      </c>
    </row>
    <row r="174" spans="3:42" x14ac:dyDescent="0.2">
      <c r="C174" s="243"/>
      <c r="D174" s="243"/>
      <c r="E174" s="113" t="s">
        <v>3</v>
      </c>
      <c r="F174" s="113"/>
      <c r="G174" s="267">
        <f>SUM(G171:G173)</f>
        <v>0</v>
      </c>
      <c r="H174" s="267">
        <f t="shared" ref="H174:AP174" si="55">SUM(H171:H173)</f>
        <v>0</v>
      </c>
      <c r="I174" s="267">
        <f t="shared" si="55"/>
        <v>0</v>
      </c>
      <c r="J174" s="267">
        <f t="shared" si="55"/>
        <v>0</v>
      </c>
      <c r="K174" s="267">
        <f t="shared" si="55"/>
        <v>0</v>
      </c>
      <c r="L174" s="267">
        <f t="shared" si="55"/>
        <v>0</v>
      </c>
      <c r="M174" s="267">
        <f t="shared" si="55"/>
        <v>0</v>
      </c>
      <c r="N174" s="267">
        <f t="shared" si="55"/>
        <v>0</v>
      </c>
      <c r="O174" s="267">
        <f t="shared" si="55"/>
        <v>0</v>
      </c>
      <c r="P174" s="267">
        <f t="shared" si="55"/>
        <v>0</v>
      </c>
      <c r="Q174" s="267">
        <f t="shared" si="55"/>
        <v>0</v>
      </c>
      <c r="R174" s="267">
        <f t="shared" si="55"/>
        <v>0</v>
      </c>
      <c r="S174" s="267">
        <f t="shared" si="55"/>
        <v>0</v>
      </c>
      <c r="T174" s="267">
        <f t="shared" si="55"/>
        <v>0</v>
      </c>
      <c r="U174" s="267">
        <f t="shared" si="55"/>
        <v>0</v>
      </c>
      <c r="V174" s="267">
        <f t="shared" si="55"/>
        <v>0</v>
      </c>
      <c r="W174" s="267">
        <f t="shared" si="55"/>
        <v>0</v>
      </c>
      <c r="X174" s="267">
        <f t="shared" si="55"/>
        <v>0</v>
      </c>
      <c r="Y174" s="267">
        <f t="shared" si="55"/>
        <v>0</v>
      </c>
      <c r="Z174" s="267">
        <f t="shared" si="55"/>
        <v>0</v>
      </c>
      <c r="AA174" s="267">
        <f t="shared" si="55"/>
        <v>0</v>
      </c>
      <c r="AB174" s="267">
        <f t="shared" si="55"/>
        <v>0</v>
      </c>
      <c r="AC174" s="267">
        <f t="shared" si="55"/>
        <v>0</v>
      </c>
      <c r="AD174" s="267">
        <f t="shared" si="55"/>
        <v>0</v>
      </c>
      <c r="AE174" s="267">
        <f t="shared" si="55"/>
        <v>0</v>
      </c>
      <c r="AF174" s="267">
        <f t="shared" si="55"/>
        <v>0</v>
      </c>
      <c r="AG174" s="267">
        <f t="shared" si="55"/>
        <v>0</v>
      </c>
      <c r="AH174" s="267">
        <f t="shared" si="55"/>
        <v>0</v>
      </c>
      <c r="AI174" s="267">
        <f t="shared" si="55"/>
        <v>0</v>
      </c>
      <c r="AJ174" s="267">
        <f t="shared" si="55"/>
        <v>0</v>
      </c>
      <c r="AK174" s="267">
        <f t="shared" si="55"/>
        <v>0</v>
      </c>
      <c r="AL174" s="267">
        <f t="shared" si="55"/>
        <v>0</v>
      </c>
      <c r="AM174" s="267">
        <f t="shared" si="55"/>
        <v>0</v>
      </c>
      <c r="AN174" s="267">
        <f t="shared" si="55"/>
        <v>0</v>
      </c>
      <c r="AO174" s="267">
        <f t="shared" si="55"/>
        <v>0</v>
      </c>
      <c r="AP174" s="267">
        <f t="shared" si="55"/>
        <v>0</v>
      </c>
    </row>
    <row r="175" spans="3:42" x14ac:dyDescent="0.2">
      <c r="C175" s="243"/>
      <c r="D175" s="243"/>
      <c r="E175" s="142" t="s">
        <v>140</v>
      </c>
      <c r="F175" s="555">
        <v>0.19</v>
      </c>
      <c r="G175" s="231">
        <f>G174*$F$175</f>
        <v>0</v>
      </c>
      <c r="H175" s="231">
        <f t="shared" ref="H175:AP175" si="56">H174*$F$175</f>
        <v>0</v>
      </c>
      <c r="I175" s="231">
        <f t="shared" si="56"/>
        <v>0</v>
      </c>
      <c r="J175" s="231">
        <f t="shared" si="56"/>
        <v>0</v>
      </c>
      <c r="K175" s="231">
        <f t="shared" si="56"/>
        <v>0</v>
      </c>
      <c r="L175" s="231">
        <f t="shared" si="56"/>
        <v>0</v>
      </c>
      <c r="M175" s="231">
        <f t="shared" si="56"/>
        <v>0</v>
      </c>
      <c r="N175" s="231">
        <f t="shared" si="56"/>
        <v>0</v>
      </c>
      <c r="O175" s="231">
        <f t="shared" si="56"/>
        <v>0</v>
      </c>
      <c r="P175" s="231">
        <f t="shared" si="56"/>
        <v>0</v>
      </c>
      <c r="Q175" s="231">
        <f t="shared" si="56"/>
        <v>0</v>
      </c>
      <c r="R175" s="231">
        <f t="shared" si="56"/>
        <v>0</v>
      </c>
      <c r="S175" s="231">
        <f t="shared" si="56"/>
        <v>0</v>
      </c>
      <c r="T175" s="231">
        <f t="shared" si="56"/>
        <v>0</v>
      </c>
      <c r="U175" s="231">
        <f t="shared" si="56"/>
        <v>0</v>
      </c>
      <c r="V175" s="231">
        <f t="shared" si="56"/>
        <v>0</v>
      </c>
      <c r="W175" s="231">
        <f t="shared" si="56"/>
        <v>0</v>
      </c>
      <c r="X175" s="231">
        <f t="shared" si="56"/>
        <v>0</v>
      </c>
      <c r="Y175" s="231">
        <f t="shared" si="56"/>
        <v>0</v>
      </c>
      <c r="Z175" s="231">
        <f t="shared" si="56"/>
        <v>0</v>
      </c>
      <c r="AA175" s="231">
        <f t="shared" si="56"/>
        <v>0</v>
      </c>
      <c r="AB175" s="231">
        <f t="shared" si="56"/>
        <v>0</v>
      </c>
      <c r="AC175" s="231">
        <f t="shared" si="56"/>
        <v>0</v>
      </c>
      <c r="AD175" s="231">
        <f t="shared" si="56"/>
        <v>0</v>
      </c>
      <c r="AE175" s="231">
        <f t="shared" si="56"/>
        <v>0</v>
      </c>
      <c r="AF175" s="231">
        <f t="shared" si="56"/>
        <v>0</v>
      </c>
      <c r="AG175" s="231">
        <f t="shared" si="56"/>
        <v>0</v>
      </c>
      <c r="AH175" s="231">
        <f t="shared" si="56"/>
        <v>0</v>
      </c>
      <c r="AI175" s="231">
        <f t="shared" si="56"/>
        <v>0</v>
      </c>
      <c r="AJ175" s="231">
        <f t="shared" si="56"/>
        <v>0</v>
      </c>
      <c r="AK175" s="231">
        <f t="shared" si="56"/>
        <v>0</v>
      </c>
      <c r="AL175" s="231">
        <f t="shared" si="56"/>
        <v>0</v>
      </c>
      <c r="AM175" s="231">
        <f t="shared" si="56"/>
        <v>0</v>
      </c>
      <c r="AN175" s="231">
        <f t="shared" si="56"/>
        <v>0</v>
      </c>
      <c r="AO175" s="231">
        <f t="shared" si="56"/>
        <v>0</v>
      </c>
      <c r="AP175" s="231">
        <f t="shared" si="56"/>
        <v>0</v>
      </c>
    </row>
    <row r="176" spans="3:42" x14ac:dyDescent="0.2">
      <c r="C176" s="91"/>
      <c r="D176" s="91"/>
      <c r="E176" s="258"/>
      <c r="F176" s="266"/>
      <c r="G176" s="257"/>
      <c r="H176" s="257"/>
      <c r="I176" s="257"/>
      <c r="J176" s="257"/>
      <c r="K176" s="257"/>
      <c r="L176" s="257"/>
      <c r="M176" s="257"/>
      <c r="N176" s="257"/>
      <c r="O176" s="257"/>
      <c r="P176" s="257"/>
      <c r="Q176" s="257"/>
      <c r="R176" s="257"/>
      <c r="S176" s="257"/>
      <c r="T176" s="257"/>
      <c r="U176" s="257"/>
      <c r="V176" s="257"/>
      <c r="W176" s="257"/>
      <c r="X176" s="257"/>
      <c r="Y176" s="257"/>
      <c r="Z176" s="257"/>
      <c r="AA176" s="257"/>
      <c r="AB176" s="257"/>
      <c r="AC176" s="257"/>
      <c r="AD176" s="257"/>
      <c r="AE176" s="257"/>
      <c r="AF176" s="257"/>
      <c r="AG176" s="257"/>
      <c r="AH176" s="257"/>
      <c r="AI176" s="257"/>
      <c r="AJ176" s="257"/>
      <c r="AK176" s="257"/>
      <c r="AL176" s="257"/>
      <c r="AM176" s="257"/>
      <c r="AN176" s="257"/>
      <c r="AO176" s="257"/>
      <c r="AP176" s="257"/>
    </row>
    <row r="177" spans="3:42" x14ac:dyDescent="0.2">
      <c r="C177" s="113" t="s">
        <v>11</v>
      </c>
      <c r="D177" s="243"/>
      <c r="E177" s="91"/>
      <c r="F177" s="258"/>
      <c r="G177" s="257"/>
      <c r="H177" s="257"/>
      <c r="I177" s="257"/>
      <c r="J177" s="257"/>
      <c r="K177" s="257"/>
      <c r="L177" s="257"/>
      <c r="M177" s="257"/>
      <c r="N177" s="257"/>
      <c r="O177" s="257"/>
      <c r="P177" s="257"/>
      <c r="Q177" s="257"/>
      <c r="R177" s="257"/>
      <c r="S177" s="257"/>
      <c r="T177" s="257"/>
      <c r="U177" s="257"/>
      <c r="V177" s="257"/>
      <c r="W177" s="257"/>
      <c r="X177" s="257"/>
      <c r="Y177" s="257"/>
      <c r="Z177" s="257"/>
      <c r="AA177" s="257"/>
      <c r="AB177" s="257"/>
      <c r="AC177" s="257"/>
      <c r="AD177" s="257"/>
      <c r="AE177" s="257"/>
      <c r="AF177" s="257"/>
      <c r="AG177" s="257"/>
      <c r="AH177" s="257"/>
      <c r="AI177" s="257"/>
      <c r="AJ177" s="257"/>
      <c r="AK177" s="257"/>
      <c r="AL177" s="257"/>
      <c r="AM177" s="257"/>
      <c r="AN177" s="257"/>
      <c r="AO177" s="257"/>
      <c r="AP177" s="257"/>
    </row>
    <row r="178" spans="3:42" x14ac:dyDescent="0.2">
      <c r="C178" s="243"/>
      <c r="D178" s="234" t="s">
        <v>12</v>
      </c>
      <c r="E178" s="142"/>
      <c r="F178" s="230"/>
      <c r="G178" s="550">
        <v>0</v>
      </c>
      <c r="H178" s="550">
        <v>0</v>
      </c>
      <c r="I178" s="550">
        <v>0</v>
      </c>
      <c r="J178" s="550">
        <v>0</v>
      </c>
      <c r="K178" s="550">
        <v>0</v>
      </c>
      <c r="L178" s="550">
        <v>0</v>
      </c>
      <c r="M178" s="550">
        <v>0</v>
      </c>
      <c r="N178" s="550">
        <v>0</v>
      </c>
      <c r="O178" s="550">
        <v>0</v>
      </c>
      <c r="P178" s="550">
        <v>0</v>
      </c>
      <c r="Q178" s="550">
        <v>0</v>
      </c>
      <c r="R178" s="550">
        <v>0</v>
      </c>
      <c r="S178" s="550">
        <v>0</v>
      </c>
      <c r="T178" s="550">
        <v>0</v>
      </c>
      <c r="U178" s="550">
        <v>0</v>
      </c>
      <c r="V178" s="550">
        <v>0</v>
      </c>
      <c r="W178" s="550">
        <v>0</v>
      </c>
      <c r="X178" s="550">
        <v>0</v>
      </c>
      <c r="Y178" s="550">
        <v>0</v>
      </c>
      <c r="Z178" s="550">
        <v>0</v>
      </c>
      <c r="AA178" s="550">
        <v>0</v>
      </c>
      <c r="AB178" s="550">
        <v>0</v>
      </c>
      <c r="AC178" s="550">
        <v>0</v>
      </c>
      <c r="AD178" s="550">
        <v>0</v>
      </c>
      <c r="AE178" s="550">
        <v>0</v>
      </c>
      <c r="AF178" s="550">
        <v>0</v>
      </c>
      <c r="AG178" s="550">
        <v>0</v>
      </c>
      <c r="AH178" s="550">
        <v>0</v>
      </c>
      <c r="AI178" s="550">
        <v>0</v>
      </c>
      <c r="AJ178" s="550">
        <v>0</v>
      </c>
      <c r="AK178" s="550">
        <v>0</v>
      </c>
      <c r="AL178" s="550">
        <v>0</v>
      </c>
      <c r="AM178" s="550">
        <v>0</v>
      </c>
      <c r="AN178" s="550">
        <v>0</v>
      </c>
      <c r="AO178" s="550">
        <v>0</v>
      </c>
      <c r="AP178" s="550">
        <v>0</v>
      </c>
    </row>
    <row r="179" spans="3:42" x14ac:dyDescent="0.2">
      <c r="C179" s="243"/>
      <c r="D179" s="236" t="s">
        <v>13</v>
      </c>
      <c r="E179" s="128"/>
      <c r="F179" s="144"/>
      <c r="G179" s="37">
        <f>'3. Liquidität'!G58+'3. Liquidität'!G62+'3. Liquidität'!G65</f>
        <v>0</v>
      </c>
      <c r="H179" s="37">
        <f>'3. Liquidität'!H58+'3. Liquidität'!H62+'3. Liquidität'!H65</f>
        <v>0</v>
      </c>
      <c r="I179" s="37">
        <f>'3. Liquidität'!I58+'3. Liquidität'!I62+'3. Liquidität'!I65</f>
        <v>0</v>
      </c>
      <c r="J179" s="37">
        <f>'3. Liquidität'!J58+'3. Liquidität'!J62+'3. Liquidität'!J65</f>
        <v>0</v>
      </c>
      <c r="K179" s="37">
        <f>'3. Liquidität'!K58+'3. Liquidität'!K62+'3. Liquidität'!K65</f>
        <v>0</v>
      </c>
      <c r="L179" s="37">
        <f>'3. Liquidität'!L58+'3. Liquidität'!L62+'3. Liquidität'!L65</f>
        <v>0</v>
      </c>
      <c r="M179" s="37">
        <f>'3. Liquidität'!M58+'3. Liquidität'!M62+'3. Liquidität'!M65</f>
        <v>0</v>
      </c>
      <c r="N179" s="37">
        <f>'3. Liquidität'!N58+'3. Liquidität'!N62+'3. Liquidität'!N65</f>
        <v>0</v>
      </c>
      <c r="O179" s="37">
        <f>'3. Liquidität'!O58+'3. Liquidität'!O62+'3. Liquidität'!O65</f>
        <v>0</v>
      </c>
      <c r="P179" s="37">
        <f>'3. Liquidität'!P58+'3. Liquidität'!P62+'3. Liquidität'!P65</f>
        <v>0</v>
      </c>
      <c r="Q179" s="37">
        <f>'3. Liquidität'!Q58+'3. Liquidität'!Q62+'3. Liquidität'!Q65</f>
        <v>0</v>
      </c>
      <c r="R179" s="37">
        <f>'3. Liquidität'!R58+'3. Liquidität'!R62+'3. Liquidität'!R65</f>
        <v>0</v>
      </c>
      <c r="S179" s="37">
        <f>'3. Liquidität'!S58+'3. Liquidität'!S62+'3. Liquidität'!S65</f>
        <v>0</v>
      </c>
      <c r="T179" s="37">
        <f>'3. Liquidität'!T58+'3. Liquidität'!T62+'3. Liquidität'!T65</f>
        <v>0</v>
      </c>
      <c r="U179" s="37">
        <f>'3. Liquidität'!U58+'3. Liquidität'!U62+'3. Liquidität'!U65</f>
        <v>0</v>
      </c>
      <c r="V179" s="37">
        <f>'3. Liquidität'!V58+'3. Liquidität'!V62+'3. Liquidität'!V65</f>
        <v>0</v>
      </c>
      <c r="W179" s="37">
        <f>'3. Liquidität'!W58+'3. Liquidität'!W62+'3. Liquidität'!W65</f>
        <v>0</v>
      </c>
      <c r="X179" s="37">
        <f>'3. Liquidität'!X58+'3. Liquidität'!X62+'3. Liquidität'!X65</f>
        <v>0</v>
      </c>
      <c r="Y179" s="37">
        <f>'3. Liquidität'!Y58+'3. Liquidität'!Y62+'3. Liquidität'!Y65</f>
        <v>0</v>
      </c>
      <c r="Z179" s="37">
        <f>'3. Liquidität'!Z58+'3. Liquidität'!Z62+'3. Liquidität'!Z65</f>
        <v>0</v>
      </c>
      <c r="AA179" s="37">
        <f>'3. Liquidität'!AA58+'3. Liquidität'!AA62+'3. Liquidität'!AA65</f>
        <v>0</v>
      </c>
      <c r="AB179" s="37">
        <f>'3. Liquidität'!AB58+'3. Liquidität'!AB62+'3. Liquidität'!AB65</f>
        <v>0</v>
      </c>
      <c r="AC179" s="37">
        <f>'3. Liquidität'!AC58+'3. Liquidität'!AC62+'3. Liquidität'!AC65</f>
        <v>0</v>
      </c>
      <c r="AD179" s="37">
        <f>'3. Liquidität'!AD58+'3. Liquidität'!AD62+'3. Liquidität'!AD65</f>
        <v>0</v>
      </c>
      <c r="AE179" s="37">
        <f>'3. Liquidität'!AE58+'3. Liquidität'!AE62+'3. Liquidität'!AE65</f>
        <v>0</v>
      </c>
      <c r="AF179" s="37">
        <f>'3. Liquidität'!AF58+'3. Liquidität'!AF62+'3. Liquidität'!AF65</f>
        <v>0</v>
      </c>
      <c r="AG179" s="37">
        <f>'3. Liquidität'!AG58+'3. Liquidität'!AG62+'3. Liquidität'!AG65</f>
        <v>0</v>
      </c>
      <c r="AH179" s="37">
        <f>'3. Liquidität'!AH58+'3. Liquidität'!AH62+'3. Liquidität'!AH65</f>
        <v>0</v>
      </c>
      <c r="AI179" s="37">
        <f>'3. Liquidität'!AI58+'3. Liquidität'!AI62+'3. Liquidität'!AI65</f>
        <v>0</v>
      </c>
      <c r="AJ179" s="37">
        <f>'3. Liquidität'!AJ58+'3. Liquidität'!AJ62+'3. Liquidität'!AJ65</f>
        <v>0</v>
      </c>
      <c r="AK179" s="37">
        <f>'3. Liquidität'!AK58+'3. Liquidität'!AK62+'3. Liquidität'!AK65</f>
        <v>0</v>
      </c>
      <c r="AL179" s="37">
        <f>'3. Liquidität'!AL58+'3. Liquidität'!AL62+'3. Liquidität'!AL65</f>
        <v>0</v>
      </c>
      <c r="AM179" s="37">
        <f>'3. Liquidität'!AM58+'3. Liquidität'!AM62+'3. Liquidität'!AM65</f>
        <v>0</v>
      </c>
      <c r="AN179" s="37">
        <f>'3. Liquidität'!AN58+'3. Liquidität'!AN62+'3. Liquidität'!AN65</f>
        <v>0</v>
      </c>
      <c r="AO179" s="37">
        <f>'3. Liquidität'!AO58+'3. Liquidität'!AO62+'3. Liquidität'!AO65</f>
        <v>0</v>
      </c>
      <c r="AP179" s="37">
        <f>'3. Liquidität'!AP58+'3. Liquidität'!AP62+'3. Liquidität'!AP65</f>
        <v>0</v>
      </c>
    </row>
    <row r="180" spans="3:42" x14ac:dyDescent="0.2">
      <c r="C180" s="243"/>
      <c r="D180" s="243"/>
      <c r="E180" s="113" t="s">
        <v>3</v>
      </c>
      <c r="F180" s="113"/>
      <c r="G180" s="269">
        <f>SUM(G178:G179)</f>
        <v>0</v>
      </c>
      <c r="H180" s="269">
        <f t="shared" ref="H180:AP180" si="57">SUM(H178:H179)</f>
        <v>0</v>
      </c>
      <c r="I180" s="269">
        <f t="shared" si="57"/>
        <v>0</v>
      </c>
      <c r="J180" s="269">
        <f t="shared" si="57"/>
        <v>0</v>
      </c>
      <c r="K180" s="269">
        <f t="shared" si="57"/>
        <v>0</v>
      </c>
      <c r="L180" s="269">
        <f t="shared" si="57"/>
        <v>0</v>
      </c>
      <c r="M180" s="269">
        <f t="shared" si="57"/>
        <v>0</v>
      </c>
      <c r="N180" s="269">
        <f t="shared" si="57"/>
        <v>0</v>
      </c>
      <c r="O180" s="269">
        <f t="shared" si="57"/>
        <v>0</v>
      </c>
      <c r="P180" s="269">
        <f t="shared" si="57"/>
        <v>0</v>
      </c>
      <c r="Q180" s="269">
        <f t="shared" si="57"/>
        <v>0</v>
      </c>
      <c r="R180" s="269">
        <f t="shared" si="57"/>
        <v>0</v>
      </c>
      <c r="S180" s="269">
        <f t="shared" si="57"/>
        <v>0</v>
      </c>
      <c r="T180" s="269">
        <f t="shared" si="57"/>
        <v>0</v>
      </c>
      <c r="U180" s="269">
        <f t="shared" si="57"/>
        <v>0</v>
      </c>
      <c r="V180" s="269">
        <f t="shared" si="57"/>
        <v>0</v>
      </c>
      <c r="W180" s="269">
        <f t="shared" si="57"/>
        <v>0</v>
      </c>
      <c r="X180" s="269">
        <f t="shared" si="57"/>
        <v>0</v>
      </c>
      <c r="Y180" s="269">
        <f t="shared" si="57"/>
        <v>0</v>
      </c>
      <c r="Z180" s="269">
        <f t="shared" si="57"/>
        <v>0</v>
      </c>
      <c r="AA180" s="269">
        <f t="shared" si="57"/>
        <v>0</v>
      </c>
      <c r="AB180" s="269">
        <f t="shared" si="57"/>
        <v>0</v>
      </c>
      <c r="AC180" s="269">
        <f t="shared" si="57"/>
        <v>0</v>
      </c>
      <c r="AD180" s="269">
        <f t="shared" si="57"/>
        <v>0</v>
      </c>
      <c r="AE180" s="269">
        <f t="shared" si="57"/>
        <v>0</v>
      </c>
      <c r="AF180" s="269">
        <f t="shared" si="57"/>
        <v>0</v>
      </c>
      <c r="AG180" s="269">
        <f t="shared" si="57"/>
        <v>0</v>
      </c>
      <c r="AH180" s="269">
        <f t="shared" si="57"/>
        <v>0</v>
      </c>
      <c r="AI180" s="269">
        <f t="shared" si="57"/>
        <v>0</v>
      </c>
      <c r="AJ180" s="269">
        <f t="shared" si="57"/>
        <v>0</v>
      </c>
      <c r="AK180" s="269">
        <f t="shared" si="57"/>
        <v>0</v>
      </c>
      <c r="AL180" s="269">
        <f t="shared" si="57"/>
        <v>0</v>
      </c>
      <c r="AM180" s="269">
        <f t="shared" si="57"/>
        <v>0</v>
      </c>
      <c r="AN180" s="269">
        <f t="shared" si="57"/>
        <v>0</v>
      </c>
      <c r="AO180" s="269">
        <f t="shared" si="57"/>
        <v>0</v>
      </c>
      <c r="AP180" s="269">
        <f t="shared" si="57"/>
        <v>0</v>
      </c>
    </row>
    <row r="181" spans="3:42" x14ac:dyDescent="0.2">
      <c r="C181" s="91"/>
      <c r="D181" s="91"/>
      <c r="E181" s="91"/>
      <c r="F181" s="258"/>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row>
    <row r="182" spans="3:42" x14ac:dyDescent="0.2">
      <c r="C182" s="113" t="s">
        <v>15</v>
      </c>
      <c r="D182" s="243"/>
      <c r="E182" s="91"/>
      <c r="F182" s="258"/>
      <c r="G182" s="118"/>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91"/>
      <c r="AN182" s="91"/>
      <c r="AO182" s="91"/>
      <c r="AP182" s="91"/>
    </row>
    <row r="183" spans="3:42" x14ac:dyDescent="0.2">
      <c r="C183" s="243"/>
      <c r="D183" s="556" t="s">
        <v>17</v>
      </c>
      <c r="E183" s="142"/>
      <c r="F183" s="230"/>
      <c r="G183" s="550">
        <v>0</v>
      </c>
      <c r="H183" s="550">
        <v>0</v>
      </c>
      <c r="I183" s="550">
        <v>0</v>
      </c>
      <c r="J183" s="550">
        <v>0</v>
      </c>
      <c r="K183" s="550">
        <v>0</v>
      </c>
      <c r="L183" s="550">
        <v>0</v>
      </c>
      <c r="M183" s="550">
        <v>0</v>
      </c>
      <c r="N183" s="550">
        <v>0</v>
      </c>
      <c r="O183" s="550">
        <v>0</v>
      </c>
      <c r="P183" s="550">
        <v>0</v>
      </c>
      <c r="Q183" s="550">
        <v>0</v>
      </c>
      <c r="R183" s="550">
        <v>0</v>
      </c>
      <c r="S183" s="550">
        <v>0</v>
      </c>
      <c r="T183" s="550">
        <v>0</v>
      </c>
      <c r="U183" s="550">
        <v>0</v>
      </c>
      <c r="V183" s="550">
        <v>0</v>
      </c>
      <c r="W183" s="550">
        <v>0</v>
      </c>
      <c r="X183" s="550">
        <v>0</v>
      </c>
      <c r="Y183" s="550">
        <v>0</v>
      </c>
      <c r="Z183" s="550">
        <v>0</v>
      </c>
      <c r="AA183" s="550">
        <v>0</v>
      </c>
      <c r="AB183" s="550">
        <v>0</v>
      </c>
      <c r="AC183" s="550">
        <v>0</v>
      </c>
      <c r="AD183" s="550">
        <v>0</v>
      </c>
      <c r="AE183" s="550">
        <v>0</v>
      </c>
      <c r="AF183" s="550">
        <v>0</v>
      </c>
      <c r="AG183" s="550">
        <v>0</v>
      </c>
      <c r="AH183" s="550">
        <v>0</v>
      </c>
      <c r="AI183" s="550">
        <v>0</v>
      </c>
      <c r="AJ183" s="550">
        <v>0</v>
      </c>
      <c r="AK183" s="550">
        <v>0</v>
      </c>
      <c r="AL183" s="550">
        <v>0</v>
      </c>
      <c r="AM183" s="550">
        <v>0</v>
      </c>
      <c r="AN183" s="550">
        <v>0</v>
      </c>
      <c r="AO183" s="550">
        <v>0</v>
      </c>
      <c r="AP183" s="550">
        <v>0</v>
      </c>
    </row>
    <row r="184" spans="3:42" x14ac:dyDescent="0.2">
      <c r="C184" s="243"/>
      <c r="D184" s="557" t="s">
        <v>18</v>
      </c>
      <c r="E184" s="128"/>
      <c r="F184" s="144"/>
      <c r="G184" s="554">
        <v>0</v>
      </c>
      <c r="H184" s="554">
        <v>0</v>
      </c>
      <c r="I184" s="554">
        <v>0</v>
      </c>
      <c r="J184" s="554">
        <v>0</v>
      </c>
      <c r="K184" s="554">
        <v>0</v>
      </c>
      <c r="L184" s="554">
        <v>0</v>
      </c>
      <c r="M184" s="554">
        <v>0</v>
      </c>
      <c r="N184" s="554">
        <v>0</v>
      </c>
      <c r="O184" s="554">
        <v>0</v>
      </c>
      <c r="P184" s="554">
        <v>0</v>
      </c>
      <c r="Q184" s="554">
        <v>0</v>
      </c>
      <c r="R184" s="554">
        <v>0</v>
      </c>
      <c r="S184" s="554">
        <v>0</v>
      </c>
      <c r="T184" s="554">
        <v>0</v>
      </c>
      <c r="U184" s="554">
        <v>0</v>
      </c>
      <c r="V184" s="554">
        <v>0</v>
      </c>
      <c r="W184" s="554">
        <v>0</v>
      </c>
      <c r="X184" s="554">
        <v>0</v>
      </c>
      <c r="Y184" s="554">
        <v>0</v>
      </c>
      <c r="Z184" s="554">
        <v>0</v>
      </c>
      <c r="AA184" s="554">
        <v>0</v>
      </c>
      <c r="AB184" s="554">
        <v>0</v>
      </c>
      <c r="AC184" s="554">
        <v>0</v>
      </c>
      <c r="AD184" s="554">
        <v>0</v>
      </c>
      <c r="AE184" s="554">
        <v>0</v>
      </c>
      <c r="AF184" s="554">
        <v>0</v>
      </c>
      <c r="AG184" s="554">
        <v>0</v>
      </c>
      <c r="AH184" s="554">
        <v>0</v>
      </c>
      <c r="AI184" s="554">
        <v>0</v>
      </c>
      <c r="AJ184" s="554">
        <v>0</v>
      </c>
      <c r="AK184" s="554">
        <v>0</v>
      </c>
      <c r="AL184" s="554">
        <v>0</v>
      </c>
      <c r="AM184" s="554">
        <v>0</v>
      </c>
      <c r="AN184" s="554">
        <v>0</v>
      </c>
      <c r="AO184" s="554">
        <v>0</v>
      </c>
      <c r="AP184" s="554">
        <v>0</v>
      </c>
    </row>
    <row r="185" spans="3:42" x14ac:dyDescent="0.2">
      <c r="C185" s="243"/>
      <c r="D185" s="557" t="s">
        <v>19</v>
      </c>
      <c r="E185" s="128"/>
      <c r="F185" s="144"/>
      <c r="G185" s="554">
        <v>0</v>
      </c>
      <c r="H185" s="554">
        <v>0</v>
      </c>
      <c r="I185" s="554">
        <v>0</v>
      </c>
      <c r="J185" s="554">
        <v>0</v>
      </c>
      <c r="K185" s="554">
        <v>0</v>
      </c>
      <c r="L185" s="554">
        <v>0</v>
      </c>
      <c r="M185" s="554">
        <v>0</v>
      </c>
      <c r="N185" s="554">
        <v>0</v>
      </c>
      <c r="O185" s="554">
        <v>0</v>
      </c>
      <c r="P185" s="554">
        <v>0</v>
      </c>
      <c r="Q185" s="554">
        <v>0</v>
      </c>
      <c r="R185" s="554">
        <v>0</v>
      </c>
      <c r="S185" s="554">
        <v>0</v>
      </c>
      <c r="T185" s="554">
        <v>0</v>
      </c>
      <c r="U185" s="554">
        <v>0</v>
      </c>
      <c r="V185" s="554">
        <v>0</v>
      </c>
      <c r="W185" s="554">
        <v>0</v>
      </c>
      <c r="X185" s="554">
        <v>0</v>
      </c>
      <c r="Y185" s="554">
        <v>0</v>
      </c>
      <c r="Z185" s="554">
        <v>0</v>
      </c>
      <c r="AA185" s="554">
        <v>0</v>
      </c>
      <c r="AB185" s="554">
        <v>0</v>
      </c>
      <c r="AC185" s="554">
        <v>0</v>
      </c>
      <c r="AD185" s="554">
        <v>0</v>
      </c>
      <c r="AE185" s="554">
        <v>0</v>
      </c>
      <c r="AF185" s="554">
        <v>0</v>
      </c>
      <c r="AG185" s="554">
        <v>0</v>
      </c>
      <c r="AH185" s="554">
        <v>0</v>
      </c>
      <c r="AI185" s="554">
        <v>0</v>
      </c>
      <c r="AJ185" s="554">
        <v>0</v>
      </c>
      <c r="AK185" s="554">
        <v>0</v>
      </c>
      <c r="AL185" s="554">
        <v>0</v>
      </c>
      <c r="AM185" s="554">
        <v>0</v>
      </c>
      <c r="AN185" s="554">
        <v>0</v>
      </c>
      <c r="AO185" s="554">
        <v>0</v>
      </c>
      <c r="AP185" s="554">
        <v>0</v>
      </c>
    </row>
    <row r="186" spans="3:42" x14ac:dyDescent="0.2">
      <c r="C186" s="243"/>
      <c r="D186" s="557" t="s">
        <v>20</v>
      </c>
      <c r="E186" s="128"/>
      <c r="F186" s="144"/>
      <c r="G186" s="554">
        <v>0</v>
      </c>
      <c r="H186" s="554">
        <v>0</v>
      </c>
      <c r="I186" s="554">
        <v>0</v>
      </c>
      <c r="J186" s="554">
        <v>0</v>
      </c>
      <c r="K186" s="554">
        <v>0</v>
      </c>
      <c r="L186" s="554">
        <v>0</v>
      </c>
      <c r="M186" s="554">
        <v>0</v>
      </c>
      <c r="N186" s="554">
        <v>0</v>
      </c>
      <c r="O186" s="554">
        <v>0</v>
      </c>
      <c r="P186" s="554">
        <v>0</v>
      </c>
      <c r="Q186" s="554">
        <v>0</v>
      </c>
      <c r="R186" s="554">
        <v>0</v>
      </c>
      <c r="S186" s="554">
        <v>0</v>
      </c>
      <c r="T186" s="554">
        <v>0</v>
      </c>
      <c r="U186" s="554">
        <v>0</v>
      </c>
      <c r="V186" s="554">
        <v>0</v>
      </c>
      <c r="W186" s="554">
        <v>0</v>
      </c>
      <c r="X186" s="554">
        <v>0</v>
      </c>
      <c r="Y186" s="554">
        <v>0</v>
      </c>
      <c r="Z186" s="554">
        <v>0</v>
      </c>
      <c r="AA186" s="554">
        <v>0</v>
      </c>
      <c r="AB186" s="554">
        <v>0</v>
      </c>
      <c r="AC186" s="554">
        <v>0</v>
      </c>
      <c r="AD186" s="554">
        <v>0</v>
      </c>
      <c r="AE186" s="554">
        <v>0</v>
      </c>
      <c r="AF186" s="554">
        <v>0</v>
      </c>
      <c r="AG186" s="554">
        <v>0</v>
      </c>
      <c r="AH186" s="554">
        <v>0</v>
      </c>
      <c r="AI186" s="554">
        <v>0</v>
      </c>
      <c r="AJ186" s="554">
        <v>0</v>
      </c>
      <c r="AK186" s="554">
        <v>0</v>
      </c>
      <c r="AL186" s="554">
        <v>0</v>
      </c>
      <c r="AM186" s="554">
        <v>0</v>
      </c>
      <c r="AN186" s="554">
        <v>0</v>
      </c>
      <c r="AO186" s="554">
        <v>0</v>
      </c>
      <c r="AP186" s="554">
        <v>0</v>
      </c>
    </row>
    <row r="187" spans="3:42" x14ac:dyDescent="0.2">
      <c r="C187" s="243"/>
      <c r="D187" s="243"/>
      <c r="E187" s="113" t="s">
        <v>3</v>
      </c>
      <c r="F187" s="113"/>
      <c r="G187" s="268">
        <f>SUM(G183:G186)</f>
        <v>0</v>
      </c>
      <c r="H187" s="268">
        <f t="shared" ref="H187:AP187" si="58">SUM(H183:H186)</f>
        <v>0</v>
      </c>
      <c r="I187" s="268">
        <f t="shared" si="58"/>
        <v>0</v>
      </c>
      <c r="J187" s="268">
        <f t="shared" si="58"/>
        <v>0</v>
      </c>
      <c r="K187" s="268">
        <f t="shared" si="58"/>
        <v>0</v>
      </c>
      <c r="L187" s="268">
        <f t="shared" si="58"/>
        <v>0</v>
      </c>
      <c r="M187" s="268">
        <f t="shared" si="58"/>
        <v>0</v>
      </c>
      <c r="N187" s="268">
        <f t="shared" si="58"/>
        <v>0</v>
      </c>
      <c r="O187" s="268">
        <f t="shared" si="58"/>
        <v>0</v>
      </c>
      <c r="P187" s="268">
        <f t="shared" si="58"/>
        <v>0</v>
      </c>
      <c r="Q187" s="268">
        <f t="shared" si="58"/>
        <v>0</v>
      </c>
      <c r="R187" s="268">
        <f t="shared" si="58"/>
        <v>0</v>
      </c>
      <c r="S187" s="268">
        <f t="shared" si="58"/>
        <v>0</v>
      </c>
      <c r="T187" s="268">
        <f t="shared" si="58"/>
        <v>0</v>
      </c>
      <c r="U187" s="268">
        <f t="shared" si="58"/>
        <v>0</v>
      </c>
      <c r="V187" s="268">
        <f t="shared" si="58"/>
        <v>0</v>
      </c>
      <c r="W187" s="268">
        <f t="shared" si="58"/>
        <v>0</v>
      </c>
      <c r="X187" s="268">
        <f t="shared" si="58"/>
        <v>0</v>
      </c>
      <c r="Y187" s="268">
        <f t="shared" si="58"/>
        <v>0</v>
      </c>
      <c r="Z187" s="268">
        <f t="shared" si="58"/>
        <v>0</v>
      </c>
      <c r="AA187" s="268">
        <f t="shared" si="58"/>
        <v>0</v>
      </c>
      <c r="AB187" s="268">
        <f t="shared" si="58"/>
        <v>0</v>
      </c>
      <c r="AC187" s="268">
        <f t="shared" si="58"/>
        <v>0</v>
      </c>
      <c r="AD187" s="268">
        <f t="shared" si="58"/>
        <v>0</v>
      </c>
      <c r="AE187" s="268">
        <f t="shared" si="58"/>
        <v>0</v>
      </c>
      <c r="AF187" s="268">
        <f t="shared" si="58"/>
        <v>0</v>
      </c>
      <c r="AG187" s="268">
        <f t="shared" si="58"/>
        <v>0</v>
      </c>
      <c r="AH187" s="268">
        <f t="shared" si="58"/>
        <v>0</v>
      </c>
      <c r="AI187" s="268">
        <f t="shared" si="58"/>
        <v>0</v>
      </c>
      <c r="AJ187" s="268">
        <f t="shared" si="58"/>
        <v>0</v>
      </c>
      <c r="AK187" s="268">
        <f t="shared" si="58"/>
        <v>0</v>
      </c>
      <c r="AL187" s="268">
        <f t="shared" si="58"/>
        <v>0</v>
      </c>
      <c r="AM187" s="268">
        <f t="shared" si="58"/>
        <v>0</v>
      </c>
      <c r="AN187" s="268">
        <f t="shared" si="58"/>
        <v>0</v>
      </c>
      <c r="AO187" s="268">
        <f t="shared" si="58"/>
        <v>0</v>
      </c>
      <c r="AP187" s="268">
        <f t="shared" si="58"/>
        <v>0</v>
      </c>
    </row>
    <row r="188" spans="3:42" x14ac:dyDescent="0.2">
      <c r="C188" s="243"/>
      <c r="D188" s="243"/>
      <c r="E188" s="142" t="s">
        <v>140</v>
      </c>
      <c r="F188" s="555">
        <v>0.19</v>
      </c>
      <c r="G188" s="231">
        <f>G187*$F$188</f>
        <v>0</v>
      </c>
      <c r="H188" s="231">
        <f t="shared" ref="H188:AP188" si="59">H187*$F$188</f>
        <v>0</v>
      </c>
      <c r="I188" s="231">
        <f t="shared" si="59"/>
        <v>0</v>
      </c>
      <c r="J188" s="231">
        <f t="shared" si="59"/>
        <v>0</v>
      </c>
      <c r="K188" s="231">
        <f t="shared" si="59"/>
        <v>0</v>
      </c>
      <c r="L188" s="231">
        <f t="shared" si="59"/>
        <v>0</v>
      </c>
      <c r="M188" s="231">
        <f t="shared" si="59"/>
        <v>0</v>
      </c>
      <c r="N188" s="231">
        <f t="shared" si="59"/>
        <v>0</v>
      </c>
      <c r="O188" s="231">
        <f t="shared" si="59"/>
        <v>0</v>
      </c>
      <c r="P188" s="231">
        <f t="shared" si="59"/>
        <v>0</v>
      </c>
      <c r="Q188" s="231">
        <f t="shared" si="59"/>
        <v>0</v>
      </c>
      <c r="R188" s="231">
        <f t="shared" si="59"/>
        <v>0</v>
      </c>
      <c r="S188" s="231">
        <f t="shared" si="59"/>
        <v>0</v>
      </c>
      <c r="T188" s="231">
        <f t="shared" si="59"/>
        <v>0</v>
      </c>
      <c r="U188" s="231">
        <f t="shared" si="59"/>
        <v>0</v>
      </c>
      <c r="V188" s="231">
        <f t="shared" si="59"/>
        <v>0</v>
      </c>
      <c r="W188" s="231">
        <f t="shared" si="59"/>
        <v>0</v>
      </c>
      <c r="X188" s="231">
        <f t="shared" si="59"/>
        <v>0</v>
      </c>
      <c r="Y188" s="231">
        <f t="shared" si="59"/>
        <v>0</v>
      </c>
      <c r="Z188" s="231">
        <f t="shared" si="59"/>
        <v>0</v>
      </c>
      <c r="AA188" s="231">
        <f t="shared" si="59"/>
        <v>0</v>
      </c>
      <c r="AB188" s="231">
        <f t="shared" si="59"/>
        <v>0</v>
      </c>
      <c r="AC188" s="231">
        <f t="shared" si="59"/>
        <v>0</v>
      </c>
      <c r="AD188" s="231">
        <f t="shared" si="59"/>
        <v>0</v>
      </c>
      <c r="AE188" s="231">
        <f t="shared" si="59"/>
        <v>0</v>
      </c>
      <c r="AF188" s="231">
        <f t="shared" si="59"/>
        <v>0</v>
      </c>
      <c r="AG188" s="231">
        <f t="shared" si="59"/>
        <v>0</v>
      </c>
      <c r="AH188" s="231">
        <f t="shared" si="59"/>
        <v>0</v>
      </c>
      <c r="AI188" s="231">
        <f t="shared" si="59"/>
        <v>0</v>
      </c>
      <c r="AJ188" s="231">
        <f t="shared" si="59"/>
        <v>0</v>
      </c>
      <c r="AK188" s="231">
        <f t="shared" si="59"/>
        <v>0</v>
      </c>
      <c r="AL188" s="231">
        <f t="shared" si="59"/>
        <v>0</v>
      </c>
      <c r="AM188" s="231">
        <f t="shared" si="59"/>
        <v>0</v>
      </c>
      <c r="AN188" s="231">
        <f t="shared" si="59"/>
        <v>0</v>
      </c>
      <c r="AO188" s="231">
        <f t="shared" si="59"/>
        <v>0</v>
      </c>
      <c r="AP188" s="231">
        <f t="shared" si="59"/>
        <v>0</v>
      </c>
    </row>
    <row r="189" spans="3:42" s="91" customFormat="1" x14ac:dyDescent="0.2">
      <c r="E189" s="118"/>
      <c r="F189" s="110"/>
      <c r="G189" s="259"/>
      <c r="H189" s="259"/>
      <c r="I189" s="259"/>
      <c r="J189" s="259"/>
      <c r="K189" s="259"/>
      <c r="L189" s="259"/>
      <c r="M189" s="259"/>
      <c r="N189" s="259"/>
      <c r="O189" s="259"/>
      <c r="P189" s="259"/>
      <c r="Q189" s="259"/>
      <c r="R189" s="259"/>
      <c r="S189" s="259"/>
      <c r="T189" s="259"/>
      <c r="U189" s="259"/>
      <c r="V189" s="259"/>
      <c r="W189" s="259"/>
      <c r="X189" s="259"/>
      <c r="Y189" s="259"/>
      <c r="Z189" s="259"/>
      <c r="AA189" s="259"/>
      <c r="AB189" s="259"/>
      <c r="AC189" s="259"/>
      <c r="AD189" s="259"/>
      <c r="AE189" s="259"/>
      <c r="AF189" s="259"/>
      <c r="AG189" s="259"/>
      <c r="AH189" s="259"/>
      <c r="AI189" s="259"/>
      <c r="AJ189" s="259"/>
      <c r="AK189" s="259"/>
      <c r="AL189" s="259"/>
      <c r="AM189" s="259"/>
      <c r="AN189" s="259"/>
      <c r="AO189" s="259"/>
      <c r="AP189" s="259"/>
    </row>
    <row r="190" spans="3:42" ht="14.25" thickBot="1" x14ac:dyDescent="0.25">
      <c r="C190" s="113" t="s">
        <v>142</v>
      </c>
      <c r="D190" s="113"/>
      <c r="E190" s="91"/>
      <c r="F190" s="258"/>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91"/>
      <c r="AN190" s="91"/>
      <c r="AO190" s="91"/>
      <c r="AP190" s="91"/>
    </row>
    <row r="191" spans="3:42" s="91" customFormat="1" x14ac:dyDescent="0.2">
      <c r="C191" s="243"/>
      <c r="D191" s="270" t="s">
        <v>248</v>
      </c>
      <c r="E191" s="271">
        <f>'1. Investitionen'!G76-'2. GuV'!G109</f>
        <v>0</v>
      </c>
      <c r="F191" s="230"/>
      <c r="G191" s="231"/>
      <c r="H191" s="231"/>
      <c r="I191" s="231"/>
      <c r="J191" s="231"/>
      <c r="K191" s="231"/>
      <c r="L191" s="231"/>
      <c r="M191" s="231"/>
      <c r="N191" s="231"/>
      <c r="O191" s="231"/>
      <c r="P191" s="231"/>
      <c r="Q191" s="231"/>
      <c r="R191" s="231"/>
      <c r="S191" s="231"/>
      <c r="T191" s="231"/>
      <c r="U191" s="231"/>
      <c r="V191" s="231"/>
      <c r="W191" s="231"/>
      <c r="X191" s="231"/>
      <c r="Y191" s="231"/>
      <c r="Z191" s="231"/>
      <c r="AA191" s="231"/>
      <c r="AB191" s="231"/>
      <c r="AC191" s="231"/>
      <c r="AD191" s="231"/>
      <c r="AE191" s="231"/>
      <c r="AF191" s="231"/>
      <c r="AG191" s="231"/>
      <c r="AH191" s="231"/>
      <c r="AI191" s="231"/>
      <c r="AJ191" s="231"/>
      <c r="AK191" s="231"/>
      <c r="AL191" s="231"/>
      <c r="AM191" s="231"/>
      <c r="AN191" s="231"/>
      <c r="AO191" s="231"/>
      <c r="AP191" s="231"/>
    </row>
    <row r="192" spans="3:42" s="91" customFormat="1" x14ac:dyDescent="0.2">
      <c r="C192" s="243"/>
      <c r="D192" s="270" t="s">
        <v>249</v>
      </c>
      <c r="E192" s="128"/>
      <c r="F192" s="144"/>
      <c r="G192" s="554">
        <v>0</v>
      </c>
      <c r="H192" s="554">
        <v>0</v>
      </c>
      <c r="I192" s="554">
        <v>0</v>
      </c>
      <c r="J192" s="554">
        <v>0</v>
      </c>
      <c r="K192" s="554">
        <v>0</v>
      </c>
      <c r="L192" s="554">
        <v>0</v>
      </c>
      <c r="M192" s="554">
        <v>0</v>
      </c>
      <c r="N192" s="554">
        <v>0</v>
      </c>
      <c r="O192" s="554">
        <v>0</v>
      </c>
      <c r="P192" s="554">
        <v>0</v>
      </c>
      <c r="Q192" s="554">
        <v>0</v>
      </c>
      <c r="R192" s="554">
        <v>0</v>
      </c>
      <c r="S192" s="554">
        <v>0</v>
      </c>
      <c r="T192" s="554">
        <v>0</v>
      </c>
      <c r="U192" s="554">
        <v>0</v>
      </c>
      <c r="V192" s="554">
        <v>0</v>
      </c>
      <c r="W192" s="554">
        <v>0</v>
      </c>
      <c r="X192" s="554">
        <v>0</v>
      </c>
      <c r="Y192" s="554">
        <v>0</v>
      </c>
      <c r="Z192" s="554">
        <v>0</v>
      </c>
      <c r="AA192" s="554">
        <v>0</v>
      </c>
      <c r="AB192" s="554">
        <v>0</v>
      </c>
      <c r="AC192" s="554">
        <v>0</v>
      </c>
      <c r="AD192" s="554">
        <v>0</v>
      </c>
      <c r="AE192" s="554">
        <v>0</v>
      </c>
      <c r="AF192" s="554">
        <v>0</v>
      </c>
      <c r="AG192" s="554">
        <v>0</v>
      </c>
      <c r="AH192" s="554">
        <v>0</v>
      </c>
      <c r="AI192" s="554">
        <v>0</v>
      </c>
      <c r="AJ192" s="554">
        <v>0</v>
      </c>
      <c r="AK192" s="554">
        <v>0</v>
      </c>
      <c r="AL192" s="554">
        <v>0</v>
      </c>
      <c r="AM192" s="554">
        <v>0</v>
      </c>
      <c r="AN192" s="554">
        <v>0</v>
      </c>
      <c r="AO192" s="554">
        <v>0</v>
      </c>
      <c r="AP192" s="554">
        <v>0</v>
      </c>
    </row>
    <row r="193" spans="2:48" x14ac:dyDescent="0.2">
      <c r="C193" s="243"/>
      <c r="D193" s="243" t="s">
        <v>242</v>
      </c>
      <c r="E193" s="53" t="s">
        <v>40</v>
      </c>
      <c r="F193" s="144"/>
      <c r="G193" s="554">
        <v>0</v>
      </c>
      <c r="H193" s="554">
        <v>0</v>
      </c>
      <c r="I193" s="554">
        <v>0</v>
      </c>
      <c r="J193" s="554">
        <v>0</v>
      </c>
      <c r="K193" s="554">
        <v>0</v>
      </c>
      <c r="L193" s="554">
        <v>0</v>
      </c>
      <c r="M193" s="554">
        <v>0</v>
      </c>
      <c r="N193" s="554">
        <v>0</v>
      </c>
      <c r="O193" s="554">
        <v>0</v>
      </c>
      <c r="P193" s="554">
        <v>0</v>
      </c>
      <c r="Q193" s="554">
        <v>0</v>
      </c>
      <c r="R193" s="554">
        <v>0</v>
      </c>
      <c r="S193" s="554">
        <v>0</v>
      </c>
      <c r="T193" s="554">
        <v>0</v>
      </c>
      <c r="U193" s="554">
        <v>0</v>
      </c>
      <c r="V193" s="554">
        <v>0</v>
      </c>
      <c r="W193" s="554">
        <v>0</v>
      </c>
      <c r="X193" s="554">
        <v>0</v>
      </c>
      <c r="Y193" s="554">
        <v>0</v>
      </c>
      <c r="Z193" s="554">
        <v>0</v>
      </c>
      <c r="AA193" s="554">
        <v>0</v>
      </c>
      <c r="AB193" s="554">
        <v>0</v>
      </c>
      <c r="AC193" s="554">
        <v>0</v>
      </c>
      <c r="AD193" s="554">
        <v>0</v>
      </c>
      <c r="AE193" s="554">
        <v>0</v>
      </c>
      <c r="AF193" s="554">
        <v>0</v>
      </c>
      <c r="AG193" s="554">
        <v>0</v>
      </c>
      <c r="AH193" s="554">
        <v>0</v>
      </c>
      <c r="AI193" s="554">
        <v>0</v>
      </c>
      <c r="AJ193" s="554">
        <v>0</v>
      </c>
      <c r="AK193" s="554">
        <v>0</v>
      </c>
      <c r="AL193" s="554">
        <v>0</v>
      </c>
      <c r="AM193" s="554">
        <v>0</v>
      </c>
      <c r="AN193" s="554">
        <v>0</v>
      </c>
      <c r="AO193" s="554">
        <v>0</v>
      </c>
      <c r="AP193" s="554">
        <v>0</v>
      </c>
    </row>
    <row r="194" spans="2:48" x14ac:dyDescent="0.2">
      <c r="F194" s="256"/>
    </row>
    <row r="195" spans="2:48" ht="15.75" x14ac:dyDescent="0.2">
      <c r="C195" s="272" t="s">
        <v>250</v>
      </c>
      <c r="D195" s="273"/>
      <c r="E195" s="273"/>
      <c r="F195" s="273"/>
      <c r="G195" s="274">
        <f>G109+G115+G121+G127+G133+G139+G145+G159+G167+G174+G180+G187+G193</f>
        <v>0</v>
      </c>
      <c r="H195" s="274">
        <f t="shared" ref="H195:AP195" si="60">H115+H121+H127+H133+H139+H145+H159+H167+H174+H180+H187+H193</f>
        <v>0</v>
      </c>
      <c r="I195" s="274">
        <f t="shared" si="60"/>
        <v>0</v>
      </c>
      <c r="J195" s="274">
        <f t="shared" si="60"/>
        <v>0</v>
      </c>
      <c r="K195" s="274">
        <f t="shared" si="60"/>
        <v>0</v>
      </c>
      <c r="L195" s="274">
        <f t="shared" si="60"/>
        <v>0</v>
      </c>
      <c r="M195" s="274">
        <f t="shared" si="60"/>
        <v>0</v>
      </c>
      <c r="N195" s="274">
        <f t="shared" si="60"/>
        <v>0</v>
      </c>
      <c r="O195" s="274">
        <f t="shared" si="60"/>
        <v>0</v>
      </c>
      <c r="P195" s="274">
        <f t="shared" si="60"/>
        <v>0</v>
      </c>
      <c r="Q195" s="274">
        <f t="shared" si="60"/>
        <v>0</v>
      </c>
      <c r="R195" s="274">
        <f t="shared" si="60"/>
        <v>0</v>
      </c>
      <c r="S195" s="274">
        <f t="shared" si="60"/>
        <v>0</v>
      </c>
      <c r="T195" s="274">
        <f t="shared" si="60"/>
        <v>0</v>
      </c>
      <c r="U195" s="274">
        <f t="shared" si="60"/>
        <v>0</v>
      </c>
      <c r="V195" s="274">
        <f t="shared" si="60"/>
        <v>0</v>
      </c>
      <c r="W195" s="274">
        <f t="shared" si="60"/>
        <v>0</v>
      </c>
      <c r="X195" s="274">
        <f t="shared" si="60"/>
        <v>0</v>
      </c>
      <c r="Y195" s="274">
        <f t="shared" si="60"/>
        <v>0</v>
      </c>
      <c r="Z195" s="274">
        <f t="shared" si="60"/>
        <v>0</v>
      </c>
      <c r="AA195" s="274">
        <f t="shared" si="60"/>
        <v>0</v>
      </c>
      <c r="AB195" s="274">
        <f t="shared" si="60"/>
        <v>0</v>
      </c>
      <c r="AC195" s="274">
        <f t="shared" si="60"/>
        <v>0</v>
      </c>
      <c r="AD195" s="274">
        <f t="shared" si="60"/>
        <v>0</v>
      </c>
      <c r="AE195" s="274">
        <f t="shared" si="60"/>
        <v>0</v>
      </c>
      <c r="AF195" s="274">
        <f t="shared" si="60"/>
        <v>0</v>
      </c>
      <c r="AG195" s="274">
        <f t="shared" si="60"/>
        <v>0</v>
      </c>
      <c r="AH195" s="274">
        <f t="shared" si="60"/>
        <v>0</v>
      </c>
      <c r="AI195" s="274">
        <f t="shared" si="60"/>
        <v>0</v>
      </c>
      <c r="AJ195" s="274">
        <f t="shared" si="60"/>
        <v>0</v>
      </c>
      <c r="AK195" s="274">
        <f t="shared" si="60"/>
        <v>0</v>
      </c>
      <c r="AL195" s="274">
        <f t="shared" si="60"/>
        <v>0</v>
      </c>
      <c r="AM195" s="274">
        <f t="shared" si="60"/>
        <v>0</v>
      </c>
      <c r="AN195" s="274">
        <f t="shared" si="60"/>
        <v>0</v>
      </c>
      <c r="AO195" s="274">
        <f t="shared" si="60"/>
        <v>0</v>
      </c>
      <c r="AP195" s="274">
        <f t="shared" si="60"/>
        <v>0</v>
      </c>
    </row>
    <row r="196" spans="2:48" s="256" customFormat="1" ht="15.75" x14ac:dyDescent="0.2">
      <c r="C196" s="275" t="s">
        <v>251</v>
      </c>
      <c r="D196" s="276"/>
      <c r="E196" s="276"/>
      <c r="F196" s="276"/>
      <c r="G196" s="277">
        <f>G195+G188+G175+G168+G149+G110</f>
        <v>0</v>
      </c>
      <c r="H196" s="277">
        <f t="shared" ref="H196:AP196" si="61">H195+H188+H175+H168+H149</f>
        <v>0</v>
      </c>
      <c r="I196" s="277">
        <f t="shared" si="61"/>
        <v>0</v>
      </c>
      <c r="J196" s="277">
        <f t="shared" si="61"/>
        <v>0</v>
      </c>
      <c r="K196" s="277">
        <f t="shared" si="61"/>
        <v>0</v>
      </c>
      <c r="L196" s="277">
        <f t="shared" si="61"/>
        <v>0</v>
      </c>
      <c r="M196" s="277">
        <f t="shared" si="61"/>
        <v>0</v>
      </c>
      <c r="N196" s="277">
        <f t="shared" si="61"/>
        <v>0</v>
      </c>
      <c r="O196" s="277">
        <f t="shared" si="61"/>
        <v>0</v>
      </c>
      <c r="P196" s="277">
        <f t="shared" si="61"/>
        <v>0</v>
      </c>
      <c r="Q196" s="277">
        <f t="shared" si="61"/>
        <v>0</v>
      </c>
      <c r="R196" s="277">
        <f t="shared" si="61"/>
        <v>0</v>
      </c>
      <c r="S196" s="277">
        <f t="shared" si="61"/>
        <v>0</v>
      </c>
      <c r="T196" s="277">
        <f t="shared" si="61"/>
        <v>0</v>
      </c>
      <c r="U196" s="277">
        <f t="shared" si="61"/>
        <v>0</v>
      </c>
      <c r="V196" s="277">
        <f t="shared" si="61"/>
        <v>0</v>
      </c>
      <c r="W196" s="277">
        <f t="shared" si="61"/>
        <v>0</v>
      </c>
      <c r="X196" s="277">
        <f t="shared" si="61"/>
        <v>0</v>
      </c>
      <c r="Y196" s="277">
        <f t="shared" si="61"/>
        <v>0</v>
      </c>
      <c r="Z196" s="277">
        <f t="shared" si="61"/>
        <v>0</v>
      </c>
      <c r="AA196" s="277">
        <f t="shared" si="61"/>
        <v>0</v>
      </c>
      <c r="AB196" s="277">
        <f t="shared" si="61"/>
        <v>0</v>
      </c>
      <c r="AC196" s="277">
        <f t="shared" si="61"/>
        <v>0</v>
      </c>
      <c r="AD196" s="277">
        <f t="shared" si="61"/>
        <v>0</v>
      </c>
      <c r="AE196" s="277">
        <f t="shared" si="61"/>
        <v>0</v>
      </c>
      <c r="AF196" s="277">
        <f t="shared" si="61"/>
        <v>0</v>
      </c>
      <c r="AG196" s="277">
        <f t="shared" si="61"/>
        <v>0</v>
      </c>
      <c r="AH196" s="277">
        <f t="shared" si="61"/>
        <v>0</v>
      </c>
      <c r="AI196" s="277">
        <f t="shared" si="61"/>
        <v>0</v>
      </c>
      <c r="AJ196" s="277">
        <f t="shared" si="61"/>
        <v>0</v>
      </c>
      <c r="AK196" s="277">
        <f t="shared" si="61"/>
        <v>0</v>
      </c>
      <c r="AL196" s="277">
        <f t="shared" si="61"/>
        <v>0</v>
      </c>
      <c r="AM196" s="277">
        <f t="shared" si="61"/>
        <v>0</v>
      </c>
      <c r="AN196" s="277">
        <f t="shared" si="61"/>
        <v>0</v>
      </c>
      <c r="AO196" s="277">
        <f t="shared" si="61"/>
        <v>0</v>
      </c>
      <c r="AP196" s="277">
        <f t="shared" si="61"/>
        <v>0</v>
      </c>
    </row>
    <row r="197" spans="2:48" s="91" customFormat="1" ht="15.75" x14ac:dyDescent="0.2">
      <c r="C197" s="278"/>
      <c r="D197" s="279"/>
      <c r="E197" s="279"/>
      <c r="F197" s="279"/>
      <c r="G197" s="280"/>
      <c r="H197" s="280"/>
      <c r="I197" s="280"/>
      <c r="J197" s="280"/>
      <c r="K197" s="280"/>
      <c r="L197" s="280"/>
      <c r="M197" s="280"/>
      <c r="N197" s="280"/>
      <c r="O197" s="280"/>
      <c r="P197" s="280"/>
      <c r="Q197" s="280"/>
      <c r="R197" s="280"/>
      <c r="S197" s="280"/>
      <c r="T197" s="280"/>
      <c r="U197" s="280"/>
      <c r="V197" s="280"/>
      <c r="W197" s="280"/>
      <c r="X197" s="280"/>
      <c r="Y197" s="280"/>
      <c r="Z197" s="280"/>
      <c r="AA197" s="280"/>
      <c r="AB197" s="280"/>
      <c r="AC197" s="280"/>
      <c r="AD197" s="280"/>
      <c r="AE197" s="280"/>
      <c r="AF197" s="280"/>
      <c r="AG197" s="280"/>
      <c r="AH197" s="280"/>
      <c r="AI197" s="280"/>
      <c r="AJ197" s="280"/>
      <c r="AK197" s="280"/>
      <c r="AL197" s="280"/>
      <c r="AM197" s="280"/>
      <c r="AN197" s="280"/>
      <c r="AO197" s="280"/>
      <c r="AP197" s="280"/>
    </row>
    <row r="198" spans="2:48" ht="13.5" customHeight="1" x14ac:dyDescent="0.2"/>
    <row r="199" spans="2:48" ht="13.5" customHeight="1" x14ac:dyDescent="0.2">
      <c r="C199" s="91" t="s">
        <v>281</v>
      </c>
      <c r="D199" s="91"/>
    </row>
    <row r="200" spans="2:48" ht="13.5" customHeight="1" x14ac:dyDescent="0.2">
      <c r="C200" s="91"/>
      <c r="D200" s="91"/>
    </row>
    <row r="201" spans="2:48" s="101" customFormat="1" ht="15.75" customHeight="1" x14ac:dyDescent="0.2">
      <c r="B201" s="217"/>
      <c r="C201" s="206" t="s">
        <v>197</v>
      </c>
      <c r="D201" s="104"/>
      <c r="E201" s="198"/>
      <c r="F201" s="198"/>
      <c r="G201" s="198">
        <f>G207</f>
        <v>42217</v>
      </c>
      <c r="H201" s="198">
        <f t="shared" ref="H201:AP201" si="62">H207</f>
        <v>42248</v>
      </c>
      <c r="I201" s="198">
        <f t="shared" si="62"/>
        <v>42278</v>
      </c>
      <c r="J201" s="198">
        <f t="shared" si="62"/>
        <v>42309</v>
      </c>
      <c r="K201" s="198">
        <f t="shared" si="62"/>
        <v>42339</v>
      </c>
      <c r="L201" s="198">
        <f t="shared" si="62"/>
        <v>42370</v>
      </c>
      <c r="M201" s="198">
        <f t="shared" si="62"/>
        <v>42401</v>
      </c>
      <c r="N201" s="198">
        <f t="shared" si="62"/>
        <v>42430</v>
      </c>
      <c r="O201" s="198">
        <f t="shared" si="62"/>
        <v>42461</v>
      </c>
      <c r="P201" s="198">
        <f t="shared" si="62"/>
        <v>42491</v>
      </c>
      <c r="Q201" s="198">
        <f t="shared" si="62"/>
        <v>42522</v>
      </c>
      <c r="R201" s="198">
        <f t="shared" si="62"/>
        <v>42552</v>
      </c>
      <c r="S201" s="198">
        <f t="shared" si="62"/>
        <v>42583</v>
      </c>
      <c r="T201" s="198">
        <f t="shared" si="62"/>
        <v>42614</v>
      </c>
      <c r="U201" s="198">
        <f t="shared" si="62"/>
        <v>42644</v>
      </c>
      <c r="V201" s="198">
        <f t="shared" si="62"/>
        <v>42675</v>
      </c>
      <c r="W201" s="198">
        <f t="shared" si="62"/>
        <v>42705</v>
      </c>
      <c r="X201" s="198">
        <f t="shared" si="62"/>
        <v>42736</v>
      </c>
      <c r="Y201" s="198">
        <f t="shared" si="62"/>
        <v>42767</v>
      </c>
      <c r="Z201" s="198">
        <f t="shared" si="62"/>
        <v>42795</v>
      </c>
      <c r="AA201" s="198">
        <f t="shared" si="62"/>
        <v>42826</v>
      </c>
      <c r="AB201" s="198">
        <f t="shared" si="62"/>
        <v>42856</v>
      </c>
      <c r="AC201" s="198">
        <f t="shared" si="62"/>
        <v>42887</v>
      </c>
      <c r="AD201" s="198">
        <f t="shared" si="62"/>
        <v>42917</v>
      </c>
      <c r="AE201" s="198">
        <f t="shared" si="62"/>
        <v>42948</v>
      </c>
      <c r="AF201" s="198">
        <f t="shared" si="62"/>
        <v>42979</v>
      </c>
      <c r="AG201" s="198">
        <f t="shared" si="62"/>
        <v>43009</v>
      </c>
      <c r="AH201" s="198">
        <f t="shared" si="62"/>
        <v>43040</v>
      </c>
      <c r="AI201" s="198">
        <f t="shared" si="62"/>
        <v>43070</v>
      </c>
      <c r="AJ201" s="198">
        <f t="shared" si="62"/>
        <v>43101</v>
      </c>
      <c r="AK201" s="198">
        <f t="shared" si="62"/>
        <v>43132</v>
      </c>
      <c r="AL201" s="198">
        <f t="shared" si="62"/>
        <v>43160</v>
      </c>
      <c r="AM201" s="198">
        <f t="shared" si="62"/>
        <v>43191</v>
      </c>
      <c r="AN201" s="198">
        <f t="shared" si="62"/>
        <v>43221</v>
      </c>
      <c r="AO201" s="198">
        <f t="shared" si="62"/>
        <v>43252</v>
      </c>
      <c r="AP201" s="198">
        <f t="shared" si="62"/>
        <v>43282</v>
      </c>
      <c r="AQ201" s="217"/>
      <c r="AR201" s="217"/>
      <c r="AS201" s="217"/>
      <c r="AT201" s="217"/>
      <c r="AU201" s="217"/>
      <c r="AV201" s="217"/>
    </row>
    <row r="202" spans="2:48" s="118" customFormat="1" ht="13.5" customHeight="1" x14ac:dyDescent="0.2">
      <c r="G202" s="259"/>
      <c r="H202" s="259"/>
      <c r="I202" s="259"/>
      <c r="J202" s="259"/>
      <c r="K202" s="259"/>
      <c r="L202" s="259"/>
      <c r="M202" s="259"/>
      <c r="N202" s="259"/>
      <c r="O202" s="259"/>
      <c r="P202" s="259"/>
      <c r="Q202" s="259"/>
      <c r="R202" s="259"/>
      <c r="S202" s="259"/>
      <c r="T202" s="259"/>
      <c r="U202" s="259"/>
      <c r="V202" s="259"/>
      <c r="W202" s="259"/>
      <c r="X202" s="259"/>
      <c r="Y202" s="259"/>
      <c r="Z202" s="259"/>
      <c r="AA202" s="259"/>
      <c r="AB202" s="259"/>
      <c r="AC202" s="259"/>
      <c r="AD202" s="259"/>
      <c r="AE202" s="259"/>
      <c r="AF202" s="259"/>
      <c r="AG202" s="259"/>
      <c r="AH202" s="259"/>
      <c r="AI202" s="259"/>
      <c r="AJ202" s="259"/>
      <c r="AK202" s="259"/>
      <c r="AL202" s="259"/>
      <c r="AM202" s="259"/>
      <c r="AN202" s="259"/>
      <c r="AO202" s="259"/>
      <c r="AP202" s="259"/>
    </row>
    <row r="203" spans="2:48" s="118" customFormat="1" ht="13.5" customHeight="1" x14ac:dyDescent="0.2">
      <c r="C203" s="142" t="s">
        <v>199</v>
      </c>
      <c r="D203" s="142"/>
      <c r="E203" s="142"/>
      <c r="F203" s="142"/>
      <c r="G203" s="550">
        <v>0</v>
      </c>
      <c r="H203" s="550">
        <v>0</v>
      </c>
      <c r="I203" s="550">
        <v>0</v>
      </c>
      <c r="J203" s="550">
        <v>0</v>
      </c>
      <c r="K203" s="550">
        <v>0</v>
      </c>
      <c r="L203" s="550">
        <v>0</v>
      </c>
      <c r="M203" s="550">
        <v>0</v>
      </c>
      <c r="N203" s="550">
        <v>0</v>
      </c>
      <c r="O203" s="550">
        <v>0</v>
      </c>
      <c r="P203" s="550">
        <v>0</v>
      </c>
      <c r="Q203" s="550">
        <v>0</v>
      </c>
      <c r="R203" s="550">
        <v>0</v>
      </c>
      <c r="S203" s="550">
        <v>0</v>
      </c>
      <c r="T203" s="550">
        <v>0</v>
      </c>
      <c r="U203" s="550">
        <v>0</v>
      </c>
      <c r="V203" s="550">
        <v>0</v>
      </c>
      <c r="W203" s="550">
        <v>0</v>
      </c>
      <c r="X203" s="550">
        <v>0</v>
      </c>
      <c r="Y203" s="550">
        <v>0</v>
      </c>
      <c r="Z203" s="550">
        <v>0</v>
      </c>
      <c r="AA203" s="550">
        <v>0</v>
      </c>
      <c r="AB203" s="550">
        <v>0</v>
      </c>
      <c r="AC203" s="550">
        <v>0</v>
      </c>
      <c r="AD203" s="550">
        <v>0</v>
      </c>
      <c r="AE203" s="550">
        <v>0</v>
      </c>
      <c r="AF203" s="550">
        <v>0</v>
      </c>
      <c r="AG203" s="550">
        <v>0</v>
      </c>
      <c r="AH203" s="550">
        <v>0</v>
      </c>
      <c r="AI203" s="550">
        <v>0</v>
      </c>
      <c r="AJ203" s="550">
        <v>0</v>
      </c>
      <c r="AK203" s="550">
        <v>0</v>
      </c>
      <c r="AL203" s="550">
        <v>0</v>
      </c>
      <c r="AM203" s="550">
        <v>0</v>
      </c>
      <c r="AN203" s="550">
        <v>0</v>
      </c>
      <c r="AO203" s="550">
        <v>0</v>
      </c>
      <c r="AP203" s="550">
        <v>0</v>
      </c>
    </row>
    <row r="204" spans="2:48" s="118" customFormat="1" ht="13.5" customHeight="1" x14ac:dyDescent="0.2">
      <c r="G204" s="259"/>
      <c r="H204" s="259"/>
      <c r="I204" s="259"/>
      <c r="J204" s="259"/>
      <c r="K204" s="259"/>
      <c r="L204" s="259"/>
      <c r="M204" s="259"/>
      <c r="N204" s="259"/>
      <c r="O204" s="259"/>
      <c r="P204" s="259"/>
      <c r="Q204" s="259"/>
      <c r="R204" s="259"/>
      <c r="S204" s="259"/>
      <c r="T204" s="259"/>
      <c r="U204" s="259"/>
      <c r="V204" s="259"/>
      <c r="W204" s="259"/>
      <c r="X204" s="259"/>
      <c r="Y204" s="259"/>
      <c r="Z204" s="259"/>
      <c r="AA204" s="259"/>
      <c r="AB204" s="259"/>
      <c r="AC204" s="259"/>
      <c r="AD204" s="259"/>
      <c r="AE204" s="259"/>
      <c r="AF204" s="259"/>
      <c r="AG204" s="259"/>
      <c r="AH204" s="259"/>
      <c r="AI204" s="259"/>
      <c r="AJ204" s="259"/>
      <c r="AK204" s="259"/>
      <c r="AL204" s="259"/>
      <c r="AM204" s="259"/>
      <c r="AN204" s="259"/>
      <c r="AO204" s="259"/>
      <c r="AP204" s="259"/>
    </row>
    <row r="205" spans="2:48" ht="13.5" customHeight="1" x14ac:dyDescent="0.2"/>
    <row r="206" spans="2:48" ht="13.5" customHeight="1" x14ac:dyDescent="0.2"/>
    <row r="207" spans="2:48" s="101" customFormat="1" ht="15.75" customHeight="1" x14ac:dyDescent="0.2">
      <c r="C207" s="206" t="s">
        <v>198</v>
      </c>
      <c r="D207" s="240"/>
      <c r="E207" s="281"/>
      <c r="F207" s="281"/>
      <c r="G207" s="198">
        <f t="shared" ref="G207:AP207" si="63">G106</f>
        <v>42217</v>
      </c>
      <c r="H207" s="198">
        <f t="shared" si="63"/>
        <v>42248</v>
      </c>
      <c r="I207" s="198">
        <f t="shared" si="63"/>
        <v>42278</v>
      </c>
      <c r="J207" s="198">
        <f t="shared" si="63"/>
        <v>42309</v>
      </c>
      <c r="K207" s="198">
        <f t="shared" si="63"/>
        <v>42339</v>
      </c>
      <c r="L207" s="198">
        <f t="shared" si="63"/>
        <v>42370</v>
      </c>
      <c r="M207" s="198">
        <f t="shared" si="63"/>
        <v>42401</v>
      </c>
      <c r="N207" s="198">
        <f t="shared" si="63"/>
        <v>42430</v>
      </c>
      <c r="O207" s="198">
        <f t="shared" si="63"/>
        <v>42461</v>
      </c>
      <c r="P207" s="198">
        <f t="shared" si="63"/>
        <v>42491</v>
      </c>
      <c r="Q207" s="198">
        <f t="shared" si="63"/>
        <v>42522</v>
      </c>
      <c r="R207" s="198">
        <f t="shared" si="63"/>
        <v>42552</v>
      </c>
      <c r="S207" s="198">
        <f t="shared" si="63"/>
        <v>42583</v>
      </c>
      <c r="T207" s="198">
        <f t="shared" si="63"/>
        <v>42614</v>
      </c>
      <c r="U207" s="198">
        <f t="shared" si="63"/>
        <v>42644</v>
      </c>
      <c r="V207" s="198">
        <f t="shared" si="63"/>
        <v>42675</v>
      </c>
      <c r="W207" s="198">
        <f t="shared" si="63"/>
        <v>42705</v>
      </c>
      <c r="X207" s="198">
        <f t="shared" si="63"/>
        <v>42736</v>
      </c>
      <c r="Y207" s="198">
        <f t="shared" si="63"/>
        <v>42767</v>
      </c>
      <c r="Z207" s="198">
        <f t="shared" si="63"/>
        <v>42795</v>
      </c>
      <c r="AA207" s="198">
        <f t="shared" si="63"/>
        <v>42826</v>
      </c>
      <c r="AB207" s="198">
        <f t="shared" si="63"/>
        <v>42856</v>
      </c>
      <c r="AC207" s="198">
        <f t="shared" si="63"/>
        <v>42887</v>
      </c>
      <c r="AD207" s="198">
        <f t="shared" si="63"/>
        <v>42917</v>
      </c>
      <c r="AE207" s="198">
        <f t="shared" si="63"/>
        <v>42948</v>
      </c>
      <c r="AF207" s="198">
        <f t="shared" si="63"/>
        <v>42979</v>
      </c>
      <c r="AG207" s="198">
        <f t="shared" si="63"/>
        <v>43009</v>
      </c>
      <c r="AH207" s="198">
        <f t="shared" si="63"/>
        <v>43040</v>
      </c>
      <c r="AI207" s="198">
        <f t="shared" si="63"/>
        <v>43070</v>
      </c>
      <c r="AJ207" s="198">
        <f t="shared" si="63"/>
        <v>43101</v>
      </c>
      <c r="AK207" s="198">
        <f t="shared" si="63"/>
        <v>43132</v>
      </c>
      <c r="AL207" s="198">
        <f t="shared" si="63"/>
        <v>43160</v>
      </c>
      <c r="AM207" s="198">
        <f t="shared" si="63"/>
        <v>43191</v>
      </c>
      <c r="AN207" s="198">
        <f t="shared" si="63"/>
        <v>43221</v>
      </c>
      <c r="AO207" s="198">
        <f t="shared" si="63"/>
        <v>43252</v>
      </c>
      <c r="AP207" s="198">
        <f t="shared" si="63"/>
        <v>43282</v>
      </c>
    </row>
    <row r="208" spans="2:48" ht="13.5" customHeight="1" x14ac:dyDescent="0.2">
      <c r="E208" s="241"/>
      <c r="F208" s="241"/>
      <c r="J208" s="242"/>
      <c r="K208" s="242"/>
      <c r="L208" s="242"/>
    </row>
    <row r="209" spans="3:42" s="101" customFormat="1" ht="13.5" customHeight="1" x14ac:dyDescent="0.2">
      <c r="C209" s="114" t="s">
        <v>21</v>
      </c>
      <c r="D209" s="149"/>
      <c r="E209" s="118"/>
      <c r="F209" s="118"/>
      <c r="G209" s="282" t="str">
        <f>IF(ISNUMBER(G157),"Wenn Sie einen Unternehmerlohn beziehen, sollten Sie in den folgenden Zellen nichts eingeben!!!","")</f>
        <v>Wenn Sie einen Unternehmerlohn beziehen, sollten Sie in den folgenden Zellen nichts eingeben!!!</v>
      </c>
      <c r="H209" s="118"/>
      <c r="I209" s="118"/>
      <c r="J209" s="283"/>
      <c r="K209" s="283"/>
      <c r="L209" s="283"/>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118"/>
    </row>
    <row r="210" spans="3:42" s="101" customFormat="1" ht="13.5" customHeight="1" x14ac:dyDescent="0.2">
      <c r="C210" s="149"/>
      <c r="D210" s="149" t="s">
        <v>8</v>
      </c>
      <c r="E210" s="142"/>
      <c r="F210" s="142"/>
      <c r="G210" s="550">
        <v>0</v>
      </c>
      <c r="H210" s="550">
        <v>0</v>
      </c>
      <c r="I210" s="550">
        <v>0</v>
      </c>
      <c r="J210" s="550">
        <v>0</v>
      </c>
      <c r="K210" s="550">
        <v>0</v>
      </c>
      <c r="L210" s="550">
        <v>0</v>
      </c>
      <c r="M210" s="550">
        <v>0</v>
      </c>
      <c r="N210" s="550">
        <v>0</v>
      </c>
      <c r="O210" s="550">
        <v>0</v>
      </c>
      <c r="P210" s="550">
        <v>0</v>
      </c>
      <c r="Q210" s="550">
        <v>0</v>
      </c>
      <c r="R210" s="550">
        <v>0</v>
      </c>
      <c r="S210" s="550">
        <v>0</v>
      </c>
      <c r="T210" s="550">
        <v>0</v>
      </c>
      <c r="U210" s="550">
        <v>0</v>
      </c>
      <c r="V210" s="550">
        <v>0</v>
      </c>
      <c r="W210" s="550">
        <v>0</v>
      </c>
      <c r="X210" s="550">
        <v>0</v>
      </c>
      <c r="Y210" s="550">
        <v>0</v>
      </c>
      <c r="Z210" s="550">
        <v>0</v>
      </c>
      <c r="AA210" s="550">
        <v>0</v>
      </c>
      <c r="AB210" s="550">
        <v>0</v>
      </c>
      <c r="AC210" s="550">
        <v>0</v>
      </c>
      <c r="AD210" s="550">
        <v>0</v>
      </c>
      <c r="AE210" s="550">
        <v>0</v>
      </c>
      <c r="AF210" s="550">
        <v>0</v>
      </c>
      <c r="AG210" s="550">
        <v>0</v>
      </c>
      <c r="AH210" s="550">
        <v>0</v>
      </c>
      <c r="AI210" s="550">
        <v>0</v>
      </c>
      <c r="AJ210" s="550">
        <v>0</v>
      </c>
      <c r="AK210" s="550">
        <v>0</v>
      </c>
      <c r="AL210" s="550">
        <v>0</v>
      </c>
      <c r="AM210" s="550">
        <v>0</v>
      </c>
      <c r="AN210" s="550">
        <v>0</v>
      </c>
      <c r="AO210" s="550">
        <v>0</v>
      </c>
      <c r="AP210" s="550">
        <v>0</v>
      </c>
    </row>
    <row r="211" spans="3:42" s="101" customFormat="1" ht="13.5" customHeight="1" x14ac:dyDescent="0.2">
      <c r="C211" s="149"/>
      <c r="D211" s="149" t="s">
        <v>22</v>
      </c>
      <c r="E211" s="128"/>
      <c r="F211" s="128"/>
      <c r="G211" s="554">
        <v>0</v>
      </c>
      <c r="H211" s="554">
        <v>0</v>
      </c>
      <c r="I211" s="554">
        <v>0</v>
      </c>
      <c r="J211" s="554">
        <v>0</v>
      </c>
      <c r="K211" s="554">
        <v>0</v>
      </c>
      <c r="L211" s="554">
        <v>0</v>
      </c>
      <c r="M211" s="554">
        <v>0</v>
      </c>
      <c r="N211" s="554">
        <v>0</v>
      </c>
      <c r="O211" s="554">
        <v>0</v>
      </c>
      <c r="P211" s="554">
        <v>0</v>
      </c>
      <c r="Q211" s="554">
        <v>0</v>
      </c>
      <c r="R211" s="554">
        <v>0</v>
      </c>
      <c r="S211" s="554">
        <v>0</v>
      </c>
      <c r="T211" s="554">
        <v>0</v>
      </c>
      <c r="U211" s="554">
        <v>0</v>
      </c>
      <c r="V211" s="554">
        <v>0</v>
      </c>
      <c r="W211" s="554">
        <v>0</v>
      </c>
      <c r="X211" s="554">
        <v>0</v>
      </c>
      <c r="Y211" s="554">
        <v>0</v>
      </c>
      <c r="Z211" s="554">
        <v>0</v>
      </c>
      <c r="AA211" s="554">
        <v>0</v>
      </c>
      <c r="AB211" s="554">
        <v>0</v>
      </c>
      <c r="AC211" s="554">
        <v>0</v>
      </c>
      <c r="AD211" s="554">
        <v>0</v>
      </c>
      <c r="AE211" s="554">
        <v>0</v>
      </c>
      <c r="AF211" s="554">
        <v>0</v>
      </c>
      <c r="AG211" s="554">
        <v>0</v>
      </c>
      <c r="AH211" s="554">
        <v>0</v>
      </c>
      <c r="AI211" s="554">
        <v>0</v>
      </c>
      <c r="AJ211" s="554">
        <v>0</v>
      </c>
      <c r="AK211" s="554">
        <v>0</v>
      </c>
      <c r="AL211" s="554">
        <v>0</v>
      </c>
      <c r="AM211" s="554">
        <v>0</v>
      </c>
      <c r="AN211" s="554">
        <v>0</v>
      </c>
      <c r="AO211" s="554">
        <v>0</v>
      </c>
      <c r="AP211" s="554">
        <v>0</v>
      </c>
    </row>
    <row r="212" spans="3:42" s="101" customFormat="1" ht="13.5" customHeight="1" x14ac:dyDescent="0.2">
      <c r="C212" s="149"/>
      <c r="D212" s="149" t="s">
        <v>23</v>
      </c>
      <c r="E212" s="128"/>
      <c r="F212" s="144"/>
      <c r="G212" s="554">
        <v>0</v>
      </c>
      <c r="H212" s="554">
        <v>0</v>
      </c>
      <c r="I212" s="554">
        <v>0</v>
      </c>
      <c r="J212" s="554">
        <v>0</v>
      </c>
      <c r="K212" s="554">
        <v>0</v>
      </c>
      <c r="L212" s="554">
        <v>0</v>
      </c>
      <c r="M212" s="554">
        <v>0</v>
      </c>
      <c r="N212" s="554">
        <v>0</v>
      </c>
      <c r="O212" s="554">
        <v>0</v>
      </c>
      <c r="P212" s="554">
        <v>0</v>
      </c>
      <c r="Q212" s="554">
        <v>0</v>
      </c>
      <c r="R212" s="554">
        <v>0</v>
      </c>
      <c r="S212" s="554">
        <v>0</v>
      </c>
      <c r="T212" s="554">
        <v>0</v>
      </c>
      <c r="U212" s="554">
        <v>0</v>
      </c>
      <c r="V212" s="554">
        <v>0</v>
      </c>
      <c r="W212" s="554">
        <v>0</v>
      </c>
      <c r="X212" s="554">
        <v>0</v>
      </c>
      <c r="Y212" s="554">
        <v>0</v>
      </c>
      <c r="Z212" s="554">
        <v>0</v>
      </c>
      <c r="AA212" s="554">
        <v>0</v>
      </c>
      <c r="AB212" s="554">
        <v>0</v>
      </c>
      <c r="AC212" s="554">
        <v>0</v>
      </c>
      <c r="AD212" s="554">
        <v>0</v>
      </c>
      <c r="AE212" s="554">
        <v>0</v>
      </c>
      <c r="AF212" s="554">
        <v>0</v>
      </c>
      <c r="AG212" s="554">
        <v>0</v>
      </c>
      <c r="AH212" s="554">
        <v>0</v>
      </c>
      <c r="AI212" s="554">
        <v>0</v>
      </c>
      <c r="AJ212" s="554">
        <v>0</v>
      </c>
      <c r="AK212" s="554">
        <v>0</v>
      </c>
      <c r="AL212" s="554">
        <v>0</v>
      </c>
      <c r="AM212" s="554">
        <v>0</v>
      </c>
      <c r="AN212" s="554">
        <v>0</v>
      </c>
      <c r="AO212" s="554">
        <v>0</v>
      </c>
      <c r="AP212" s="554">
        <v>0</v>
      </c>
    </row>
    <row r="213" spans="3:42" s="101" customFormat="1" ht="13.5" customHeight="1" x14ac:dyDescent="0.2">
      <c r="C213" s="149"/>
      <c r="D213" s="149" t="s">
        <v>24</v>
      </c>
      <c r="E213" s="128"/>
      <c r="F213" s="128"/>
      <c r="G213" s="554">
        <v>0</v>
      </c>
      <c r="H213" s="554">
        <v>0</v>
      </c>
      <c r="I213" s="554">
        <v>0</v>
      </c>
      <c r="J213" s="554">
        <v>0</v>
      </c>
      <c r="K213" s="554">
        <v>0</v>
      </c>
      <c r="L213" s="554">
        <v>0</v>
      </c>
      <c r="M213" s="554">
        <v>0</v>
      </c>
      <c r="N213" s="554">
        <v>0</v>
      </c>
      <c r="O213" s="554">
        <v>0</v>
      </c>
      <c r="P213" s="554">
        <v>0</v>
      </c>
      <c r="Q213" s="554">
        <v>0</v>
      </c>
      <c r="R213" s="554">
        <v>0</v>
      </c>
      <c r="S213" s="554">
        <v>0</v>
      </c>
      <c r="T213" s="554">
        <v>0</v>
      </c>
      <c r="U213" s="554">
        <v>0</v>
      </c>
      <c r="V213" s="554">
        <v>0</v>
      </c>
      <c r="W213" s="554">
        <v>0</v>
      </c>
      <c r="X213" s="554">
        <v>0</v>
      </c>
      <c r="Y213" s="554">
        <v>0</v>
      </c>
      <c r="Z213" s="554">
        <v>0</v>
      </c>
      <c r="AA213" s="554">
        <v>0</v>
      </c>
      <c r="AB213" s="554">
        <v>0</v>
      </c>
      <c r="AC213" s="554">
        <v>0</v>
      </c>
      <c r="AD213" s="554">
        <v>0</v>
      </c>
      <c r="AE213" s="554">
        <v>0</v>
      </c>
      <c r="AF213" s="554">
        <v>0</v>
      </c>
      <c r="AG213" s="554">
        <v>0</v>
      </c>
      <c r="AH213" s="554">
        <v>0</v>
      </c>
      <c r="AI213" s="554">
        <v>0</v>
      </c>
      <c r="AJ213" s="554">
        <v>0</v>
      </c>
      <c r="AK213" s="554">
        <v>0</v>
      </c>
      <c r="AL213" s="554">
        <v>0</v>
      </c>
      <c r="AM213" s="554">
        <v>0</v>
      </c>
      <c r="AN213" s="554">
        <v>0</v>
      </c>
      <c r="AO213" s="554">
        <v>0</v>
      </c>
      <c r="AP213" s="554">
        <v>0</v>
      </c>
    </row>
    <row r="214" spans="3:42" s="101" customFormat="1" ht="13.5" customHeight="1" x14ac:dyDescent="0.2">
      <c r="C214" s="149"/>
      <c r="D214" s="149"/>
      <c r="E214" s="114" t="s">
        <v>3</v>
      </c>
      <c r="F214" s="149"/>
      <c r="G214" s="284">
        <f>SUM(G210:G213)</f>
        <v>0</v>
      </c>
      <c r="H214" s="284">
        <f t="shared" ref="H214:AP214" si="64">SUM(H210:H213)</f>
        <v>0</v>
      </c>
      <c r="I214" s="284">
        <f t="shared" si="64"/>
        <v>0</v>
      </c>
      <c r="J214" s="284">
        <f t="shared" si="64"/>
        <v>0</v>
      </c>
      <c r="K214" s="284">
        <f t="shared" si="64"/>
        <v>0</v>
      </c>
      <c r="L214" s="284">
        <f t="shared" si="64"/>
        <v>0</v>
      </c>
      <c r="M214" s="284">
        <f t="shared" si="64"/>
        <v>0</v>
      </c>
      <c r="N214" s="284">
        <f t="shared" si="64"/>
        <v>0</v>
      </c>
      <c r="O214" s="284">
        <f t="shared" si="64"/>
        <v>0</v>
      </c>
      <c r="P214" s="284">
        <f t="shared" si="64"/>
        <v>0</v>
      </c>
      <c r="Q214" s="284">
        <f t="shared" si="64"/>
        <v>0</v>
      </c>
      <c r="R214" s="284">
        <f t="shared" si="64"/>
        <v>0</v>
      </c>
      <c r="S214" s="284">
        <f t="shared" si="64"/>
        <v>0</v>
      </c>
      <c r="T214" s="284">
        <f t="shared" si="64"/>
        <v>0</v>
      </c>
      <c r="U214" s="284">
        <f t="shared" si="64"/>
        <v>0</v>
      </c>
      <c r="V214" s="284">
        <f t="shared" si="64"/>
        <v>0</v>
      </c>
      <c r="W214" s="284">
        <f t="shared" si="64"/>
        <v>0</v>
      </c>
      <c r="X214" s="284">
        <f t="shared" si="64"/>
        <v>0</v>
      </c>
      <c r="Y214" s="284">
        <f t="shared" si="64"/>
        <v>0</v>
      </c>
      <c r="Z214" s="284">
        <f t="shared" si="64"/>
        <v>0</v>
      </c>
      <c r="AA214" s="284">
        <f t="shared" si="64"/>
        <v>0</v>
      </c>
      <c r="AB214" s="284">
        <f t="shared" si="64"/>
        <v>0</v>
      </c>
      <c r="AC214" s="284">
        <f t="shared" si="64"/>
        <v>0</v>
      </c>
      <c r="AD214" s="284">
        <f t="shared" si="64"/>
        <v>0</v>
      </c>
      <c r="AE214" s="284">
        <f t="shared" si="64"/>
        <v>0</v>
      </c>
      <c r="AF214" s="284">
        <f t="shared" si="64"/>
        <v>0</v>
      </c>
      <c r="AG214" s="284">
        <f t="shared" si="64"/>
        <v>0</v>
      </c>
      <c r="AH214" s="284">
        <f t="shared" si="64"/>
        <v>0</v>
      </c>
      <c r="AI214" s="284">
        <f t="shared" si="64"/>
        <v>0</v>
      </c>
      <c r="AJ214" s="284">
        <f t="shared" si="64"/>
        <v>0</v>
      </c>
      <c r="AK214" s="284">
        <f t="shared" si="64"/>
        <v>0</v>
      </c>
      <c r="AL214" s="284">
        <f t="shared" si="64"/>
        <v>0</v>
      </c>
      <c r="AM214" s="284">
        <f t="shared" si="64"/>
        <v>0</v>
      </c>
      <c r="AN214" s="284">
        <f t="shared" si="64"/>
        <v>0</v>
      </c>
      <c r="AO214" s="284">
        <f t="shared" si="64"/>
        <v>0</v>
      </c>
      <c r="AP214" s="284">
        <f t="shared" si="64"/>
        <v>0</v>
      </c>
    </row>
    <row r="215" spans="3:42" s="118" customFormat="1" ht="13.5" customHeight="1" x14ac:dyDescent="0.2">
      <c r="E215" s="108"/>
      <c r="G215" s="259"/>
      <c r="H215" s="259"/>
      <c r="I215" s="259"/>
      <c r="J215" s="259"/>
      <c r="K215" s="259"/>
      <c r="L215" s="259"/>
      <c r="M215" s="259"/>
      <c r="N215" s="259"/>
      <c r="O215" s="259"/>
      <c r="P215" s="259"/>
      <c r="Q215" s="259"/>
      <c r="R215" s="259"/>
      <c r="S215" s="259"/>
      <c r="T215" s="259"/>
      <c r="U215" s="259"/>
      <c r="V215" s="259"/>
      <c r="W215" s="259"/>
      <c r="X215" s="259"/>
      <c r="Y215" s="259"/>
      <c r="Z215" s="259"/>
      <c r="AA215" s="259"/>
      <c r="AB215" s="259"/>
      <c r="AC215" s="259"/>
      <c r="AD215" s="259"/>
      <c r="AE215" s="259"/>
      <c r="AF215" s="259"/>
      <c r="AG215" s="259"/>
      <c r="AH215" s="259"/>
      <c r="AI215" s="259"/>
      <c r="AJ215" s="259"/>
      <c r="AK215" s="259"/>
      <c r="AL215" s="259"/>
      <c r="AM215" s="259"/>
      <c r="AN215" s="259"/>
      <c r="AO215" s="259"/>
      <c r="AP215" s="259"/>
    </row>
    <row r="216" spans="3:42" s="101" customFormat="1" ht="13.5" customHeight="1" x14ac:dyDescent="0.2">
      <c r="C216" s="114" t="s">
        <v>25</v>
      </c>
      <c r="D216" s="149"/>
      <c r="E216" s="118"/>
      <c r="F216" s="118"/>
      <c r="G216" s="259"/>
      <c r="H216" s="259"/>
      <c r="I216" s="259"/>
      <c r="J216" s="259"/>
      <c r="K216" s="259"/>
      <c r="L216" s="259"/>
      <c r="M216" s="259"/>
      <c r="N216" s="259"/>
      <c r="O216" s="259"/>
      <c r="P216" s="259"/>
      <c r="Q216" s="259"/>
      <c r="R216" s="259"/>
      <c r="S216" s="259"/>
      <c r="T216" s="259"/>
      <c r="U216" s="259"/>
      <c r="V216" s="259"/>
      <c r="W216" s="259"/>
      <c r="X216" s="259"/>
      <c r="Y216" s="259"/>
      <c r="Z216" s="259"/>
      <c r="AA216" s="259"/>
      <c r="AB216" s="259"/>
      <c r="AC216" s="259"/>
      <c r="AD216" s="259"/>
      <c r="AE216" s="259"/>
      <c r="AF216" s="259"/>
      <c r="AG216" s="259"/>
      <c r="AH216" s="259"/>
      <c r="AI216" s="259"/>
      <c r="AJ216" s="259"/>
      <c r="AK216" s="259"/>
      <c r="AL216" s="259"/>
      <c r="AM216" s="259"/>
      <c r="AN216" s="259"/>
      <c r="AO216" s="259"/>
      <c r="AP216" s="259"/>
    </row>
    <row r="217" spans="3:42" s="101" customFormat="1" ht="13.5" customHeight="1" x14ac:dyDescent="0.2">
      <c r="C217" s="149"/>
      <c r="D217" s="149" t="s">
        <v>26</v>
      </c>
      <c r="E217" s="142"/>
      <c r="F217" s="142"/>
      <c r="G217" s="550">
        <v>0</v>
      </c>
      <c r="H217" s="550">
        <v>0</v>
      </c>
      <c r="I217" s="550">
        <v>0</v>
      </c>
      <c r="J217" s="550">
        <v>0</v>
      </c>
      <c r="K217" s="550">
        <v>0</v>
      </c>
      <c r="L217" s="550">
        <v>0</v>
      </c>
      <c r="M217" s="550">
        <v>0</v>
      </c>
      <c r="N217" s="550">
        <v>0</v>
      </c>
      <c r="O217" s="550">
        <v>0</v>
      </c>
      <c r="P217" s="550">
        <v>0</v>
      </c>
      <c r="Q217" s="550">
        <v>0</v>
      </c>
      <c r="R217" s="550">
        <v>0</v>
      </c>
      <c r="S217" s="550">
        <v>0</v>
      </c>
      <c r="T217" s="550">
        <v>0</v>
      </c>
      <c r="U217" s="550">
        <v>0</v>
      </c>
      <c r="V217" s="550">
        <v>0</v>
      </c>
      <c r="W217" s="550">
        <v>0</v>
      </c>
      <c r="X217" s="550">
        <v>0</v>
      </c>
      <c r="Y217" s="550">
        <v>0</v>
      </c>
      <c r="Z217" s="550">
        <v>0</v>
      </c>
      <c r="AA217" s="550">
        <v>0</v>
      </c>
      <c r="AB217" s="550">
        <v>0</v>
      </c>
      <c r="AC217" s="550">
        <v>0</v>
      </c>
      <c r="AD217" s="550">
        <v>0</v>
      </c>
      <c r="AE217" s="550">
        <v>0</v>
      </c>
      <c r="AF217" s="550">
        <v>0</v>
      </c>
      <c r="AG217" s="550">
        <v>0</v>
      </c>
      <c r="AH217" s="550">
        <v>0</v>
      </c>
      <c r="AI217" s="550">
        <v>0</v>
      </c>
      <c r="AJ217" s="550">
        <v>0</v>
      </c>
      <c r="AK217" s="550">
        <v>0</v>
      </c>
      <c r="AL217" s="550">
        <v>0</v>
      </c>
      <c r="AM217" s="550">
        <v>0</v>
      </c>
      <c r="AN217" s="550">
        <v>0</v>
      </c>
      <c r="AO217" s="550">
        <v>0</v>
      </c>
      <c r="AP217" s="550">
        <v>0</v>
      </c>
    </row>
    <row r="218" spans="3:42" s="101" customFormat="1" ht="13.5" customHeight="1" x14ac:dyDescent="0.2">
      <c r="C218" s="149"/>
      <c r="D218" s="149" t="s">
        <v>27</v>
      </c>
      <c r="E218" s="128"/>
      <c r="F218" s="285"/>
      <c r="G218" s="550">
        <v>0</v>
      </c>
      <c r="H218" s="550">
        <v>0</v>
      </c>
      <c r="I218" s="550">
        <v>0</v>
      </c>
      <c r="J218" s="550">
        <v>0</v>
      </c>
      <c r="K218" s="550">
        <v>0</v>
      </c>
      <c r="L218" s="550">
        <v>0</v>
      </c>
      <c r="M218" s="550">
        <v>0</v>
      </c>
      <c r="N218" s="550">
        <v>0</v>
      </c>
      <c r="O218" s="550">
        <v>0</v>
      </c>
      <c r="P218" s="550">
        <v>0</v>
      </c>
      <c r="Q218" s="550">
        <v>0</v>
      </c>
      <c r="R218" s="550">
        <v>0</v>
      </c>
      <c r="S218" s="550">
        <v>0</v>
      </c>
      <c r="T218" s="550">
        <v>0</v>
      </c>
      <c r="U218" s="550">
        <v>0</v>
      </c>
      <c r="V218" s="550">
        <v>0</v>
      </c>
      <c r="W218" s="550">
        <v>0</v>
      </c>
      <c r="X218" s="550">
        <v>0</v>
      </c>
      <c r="Y218" s="550">
        <v>0</v>
      </c>
      <c r="Z218" s="550">
        <v>0</v>
      </c>
      <c r="AA218" s="550">
        <v>0</v>
      </c>
      <c r="AB218" s="550">
        <v>0</v>
      </c>
      <c r="AC218" s="550">
        <v>0</v>
      </c>
      <c r="AD218" s="550">
        <v>0</v>
      </c>
      <c r="AE218" s="550">
        <v>0</v>
      </c>
      <c r="AF218" s="550">
        <v>0</v>
      </c>
      <c r="AG218" s="550">
        <v>0</v>
      </c>
      <c r="AH218" s="550">
        <v>0</v>
      </c>
      <c r="AI218" s="550">
        <v>0</v>
      </c>
      <c r="AJ218" s="550">
        <v>0</v>
      </c>
      <c r="AK218" s="550">
        <v>0</v>
      </c>
      <c r="AL218" s="550">
        <v>0</v>
      </c>
      <c r="AM218" s="550">
        <v>0</v>
      </c>
      <c r="AN218" s="550">
        <v>0</v>
      </c>
      <c r="AO218" s="550">
        <v>0</v>
      </c>
      <c r="AP218" s="550">
        <v>0</v>
      </c>
    </row>
    <row r="219" spans="3:42" s="101" customFormat="1" ht="13.5" customHeight="1" x14ac:dyDescent="0.2">
      <c r="C219" s="149"/>
      <c r="D219" s="149" t="s">
        <v>28</v>
      </c>
      <c r="E219" s="128"/>
      <c r="F219" s="128"/>
      <c r="G219" s="554">
        <v>0</v>
      </c>
      <c r="H219" s="554">
        <v>0</v>
      </c>
      <c r="I219" s="554">
        <v>0</v>
      </c>
      <c r="J219" s="554">
        <v>0</v>
      </c>
      <c r="K219" s="554">
        <v>0</v>
      </c>
      <c r="L219" s="554">
        <v>0</v>
      </c>
      <c r="M219" s="554">
        <v>0</v>
      </c>
      <c r="N219" s="554">
        <v>0</v>
      </c>
      <c r="O219" s="554">
        <v>0</v>
      </c>
      <c r="P219" s="554">
        <v>0</v>
      </c>
      <c r="Q219" s="554">
        <v>0</v>
      </c>
      <c r="R219" s="554">
        <v>0</v>
      </c>
      <c r="S219" s="554">
        <v>0</v>
      </c>
      <c r="T219" s="554">
        <v>0</v>
      </c>
      <c r="U219" s="554">
        <v>0</v>
      </c>
      <c r="V219" s="554">
        <v>0</v>
      </c>
      <c r="W219" s="554">
        <v>0</v>
      </c>
      <c r="X219" s="554">
        <v>0</v>
      </c>
      <c r="Y219" s="554">
        <v>0</v>
      </c>
      <c r="Z219" s="554">
        <v>0</v>
      </c>
      <c r="AA219" s="554">
        <v>0</v>
      </c>
      <c r="AB219" s="554">
        <v>0</v>
      </c>
      <c r="AC219" s="554">
        <v>0</v>
      </c>
      <c r="AD219" s="554">
        <v>0</v>
      </c>
      <c r="AE219" s="554">
        <v>0</v>
      </c>
      <c r="AF219" s="554">
        <v>0</v>
      </c>
      <c r="AG219" s="554">
        <v>0</v>
      </c>
      <c r="AH219" s="554">
        <v>0</v>
      </c>
      <c r="AI219" s="554">
        <v>0</v>
      </c>
      <c r="AJ219" s="554">
        <v>0</v>
      </c>
      <c r="AK219" s="554">
        <v>0</v>
      </c>
      <c r="AL219" s="554">
        <v>0</v>
      </c>
      <c r="AM219" s="554">
        <v>0</v>
      </c>
      <c r="AN219" s="554">
        <v>0</v>
      </c>
      <c r="AO219" s="554">
        <v>0</v>
      </c>
      <c r="AP219" s="554">
        <v>0</v>
      </c>
    </row>
    <row r="220" spans="3:42" s="101" customFormat="1" ht="13.5" customHeight="1" x14ac:dyDescent="0.2">
      <c r="C220" s="286"/>
      <c r="D220" s="149" t="s">
        <v>29</v>
      </c>
      <c r="E220" s="128"/>
      <c r="F220" s="128"/>
      <c r="G220" s="554">
        <v>0</v>
      </c>
      <c r="H220" s="554">
        <v>0</v>
      </c>
      <c r="I220" s="554">
        <v>0</v>
      </c>
      <c r="J220" s="554">
        <v>0</v>
      </c>
      <c r="K220" s="554">
        <v>0</v>
      </c>
      <c r="L220" s="554">
        <v>0</v>
      </c>
      <c r="M220" s="554">
        <v>0</v>
      </c>
      <c r="N220" s="554">
        <v>0</v>
      </c>
      <c r="O220" s="554">
        <v>0</v>
      </c>
      <c r="P220" s="554">
        <v>0</v>
      </c>
      <c r="Q220" s="554">
        <v>0</v>
      </c>
      <c r="R220" s="554">
        <v>0</v>
      </c>
      <c r="S220" s="554">
        <v>0</v>
      </c>
      <c r="T220" s="554">
        <v>0</v>
      </c>
      <c r="U220" s="554">
        <v>0</v>
      </c>
      <c r="V220" s="554">
        <v>0</v>
      </c>
      <c r="W220" s="554">
        <v>0</v>
      </c>
      <c r="X220" s="554">
        <v>0</v>
      </c>
      <c r="Y220" s="554">
        <v>0</v>
      </c>
      <c r="Z220" s="554">
        <v>0</v>
      </c>
      <c r="AA220" s="554">
        <v>0</v>
      </c>
      <c r="AB220" s="554">
        <v>0</v>
      </c>
      <c r="AC220" s="554">
        <v>0</v>
      </c>
      <c r="AD220" s="554">
        <v>0</v>
      </c>
      <c r="AE220" s="554">
        <v>0</v>
      </c>
      <c r="AF220" s="554">
        <v>0</v>
      </c>
      <c r="AG220" s="554">
        <v>0</v>
      </c>
      <c r="AH220" s="554">
        <v>0</v>
      </c>
      <c r="AI220" s="554">
        <v>0</v>
      </c>
      <c r="AJ220" s="554">
        <v>0</v>
      </c>
      <c r="AK220" s="554">
        <v>0</v>
      </c>
      <c r="AL220" s="554">
        <v>0</v>
      </c>
      <c r="AM220" s="554">
        <v>0</v>
      </c>
      <c r="AN220" s="554">
        <v>0</v>
      </c>
      <c r="AO220" s="554">
        <v>0</v>
      </c>
      <c r="AP220" s="554">
        <v>0</v>
      </c>
    </row>
    <row r="221" spans="3:42" s="101" customFormat="1" ht="13.5" customHeight="1" x14ac:dyDescent="0.2">
      <c r="C221" s="114"/>
      <c r="D221" s="114"/>
      <c r="E221" s="114" t="s">
        <v>3</v>
      </c>
      <c r="F221" s="149"/>
      <c r="G221" s="284">
        <f>SUM(G217:G220)</f>
        <v>0</v>
      </c>
      <c r="H221" s="284">
        <f t="shared" ref="H221:AP221" si="65">SUM(H217:H220)</f>
        <v>0</v>
      </c>
      <c r="I221" s="284">
        <f t="shared" si="65"/>
        <v>0</v>
      </c>
      <c r="J221" s="284">
        <f t="shared" si="65"/>
        <v>0</v>
      </c>
      <c r="K221" s="284">
        <f t="shared" si="65"/>
        <v>0</v>
      </c>
      <c r="L221" s="284">
        <f t="shared" si="65"/>
        <v>0</v>
      </c>
      <c r="M221" s="284">
        <f t="shared" si="65"/>
        <v>0</v>
      </c>
      <c r="N221" s="284">
        <f t="shared" si="65"/>
        <v>0</v>
      </c>
      <c r="O221" s="284">
        <f t="shared" si="65"/>
        <v>0</v>
      </c>
      <c r="P221" s="284">
        <f t="shared" si="65"/>
        <v>0</v>
      </c>
      <c r="Q221" s="284">
        <f t="shared" si="65"/>
        <v>0</v>
      </c>
      <c r="R221" s="284">
        <f t="shared" si="65"/>
        <v>0</v>
      </c>
      <c r="S221" s="284">
        <f t="shared" si="65"/>
        <v>0</v>
      </c>
      <c r="T221" s="284">
        <f t="shared" si="65"/>
        <v>0</v>
      </c>
      <c r="U221" s="284">
        <f t="shared" si="65"/>
        <v>0</v>
      </c>
      <c r="V221" s="284">
        <f t="shared" si="65"/>
        <v>0</v>
      </c>
      <c r="W221" s="284">
        <f t="shared" si="65"/>
        <v>0</v>
      </c>
      <c r="X221" s="284">
        <f t="shared" si="65"/>
        <v>0</v>
      </c>
      <c r="Y221" s="284">
        <f t="shared" si="65"/>
        <v>0</v>
      </c>
      <c r="Z221" s="284">
        <f t="shared" si="65"/>
        <v>0</v>
      </c>
      <c r="AA221" s="284">
        <f t="shared" si="65"/>
        <v>0</v>
      </c>
      <c r="AB221" s="284">
        <f t="shared" si="65"/>
        <v>0</v>
      </c>
      <c r="AC221" s="284">
        <f t="shared" si="65"/>
        <v>0</v>
      </c>
      <c r="AD221" s="284">
        <f t="shared" si="65"/>
        <v>0</v>
      </c>
      <c r="AE221" s="284">
        <f t="shared" si="65"/>
        <v>0</v>
      </c>
      <c r="AF221" s="284">
        <f t="shared" si="65"/>
        <v>0</v>
      </c>
      <c r="AG221" s="284">
        <f t="shared" si="65"/>
        <v>0</v>
      </c>
      <c r="AH221" s="284">
        <f t="shared" si="65"/>
        <v>0</v>
      </c>
      <c r="AI221" s="284">
        <f t="shared" si="65"/>
        <v>0</v>
      </c>
      <c r="AJ221" s="284">
        <f t="shared" si="65"/>
        <v>0</v>
      </c>
      <c r="AK221" s="284">
        <f t="shared" si="65"/>
        <v>0</v>
      </c>
      <c r="AL221" s="284">
        <f t="shared" si="65"/>
        <v>0</v>
      </c>
      <c r="AM221" s="284">
        <f t="shared" si="65"/>
        <v>0</v>
      </c>
      <c r="AN221" s="284">
        <f t="shared" si="65"/>
        <v>0</v>
      </c>
      <c r="AO221" s="284">
        <f t="shared" si="65"/>
        <v>0</v>
      </c>
      <c r="AP221" s="284">
        <f t="shared" si="65"/>
        <v>0</v>
      </c>
    </row>
    <row r="222" spans="3:42" s="101" customFormat="1" ht="13.5" customHeight="1" x14ac:dyDescent="0.2">
      <c r="C222" s="108"/>
      <c r="D222" s="108"/>
      <c r="E222" s="108"/>
      <c r="F222" s="118"/>
      <c r="G222" s="259"/>
      <c r="H222" s="259"/>
      <c r="I222" s="259"/>
      <c r="J222" s="259"/>
      <c r="K222" s="259"/>
      <c r="L222" s="259"/>
      <c r="M222" s="259"/>
      <c r="N222" s="259"/>
      <c r="O222" s="259"/>
      <c r="P222" s="259"/>
      <c r="Q222" s="259"/>
      <c r="R222" s="259"/>
      <c r="S222" s="259"/>
      <c r="T222" s="259"/>
      <c r="U222" s="259"/>
      <c r="V222" s="259"/>
      <c r="W222" s="259"/>
      <c r="X222" s="259"/>
      <c r="Y222" s="259"/>
      <c r="Z222" s="259"/>
      <c r="AA222" s="259"/>
      <c r="AB222" s="259"/>
      <c r="AC222" s="259"/>
      <c r="AD222" s="259"/>
      <c r="AE222" s="259"/>
      <c r="AF222" s="259"/>
      <c r="AG222" s="259"/>
      <c r="AH222" s="259"/>
      <c r="AI222" s="259"/>
      <c r="AJ222" s="259"/>
      <c r="AK222" s="259"/>
      <c r="AL222" s="259"/>
      <c r="AM222" s="259"/>
      <c r="AN222" s="259"/>
      <c r="AO222" s="259"/>
      <c r="AP222" s="259"/>
    </row>
    <row r="223" spans="3:42" s="101" customFormat="1" ht="13.5" customHeight="1" x14ac:dyDescent="0.2">
      <c r="C223" s="114" t="s">
        <v>11</v>
      </c>
      <c r="D223" s="149"/>
      <c r="E223" s="118"/>
      <c r="F223" s="118"/>
      <c r="G223" s="259"/>
      <c r="H223" s="259"/>
      <c r="I223" s="259"/>
      <c r="J223" s="259"/>
      <c r="K223" s="259"/>
      <c r="L223" s="259"/>
      <c r="M223" s="259"/>
      <c r="N223" s="259"/>
      <c r="O223" s="259"/>
      <c r="P223" s="259"/>
      <c r="Q223" s="259"/>
      <c r="R223" s="259"/>
      <c r="S223" s="259"/>
      <c r="T223" s="259"/>
      <c r="U223" s="259"/>
      <c r="V223" s="259"/>
      <c r="W223" s="259"/>
      <c r="X223" s="259"/>
      <c r="Y223" s="259"/>
      <c r="Z223" s="259"/>
      <c r="AA223" s="259"/>
      <c r="AB223" s="259"/>
      <c r="AC223" s="259"/>
      <c r="AD223" s="259"/>
      <c r="AE223" s="259"/>
      <c r="AF223" s="259"/>
      <c r="AG223" s="259"/>
      <c r="AH223" s="259"/>
      <c r="AI223" s="259"/>
      <c r="AJ223" s="259"/>
      <c r="AK223" s="259"/>
      <c r="AL223" s="259"/>
      <c r="AM223" s="259"/>
      <c r="AN223" s="259"/>
      <c r="AO223" s="259"/>
      <c r="AP223" s="259"/>
    </row>
    <row r="224" spans="3:42" s="101" customFormat="1" ht="13.5" customHeight="1" x14ac:dyDescent="0.2">
      <c r="C224" s="287"/>
      <c r="D224" s="149" t="s">
        <v>30</v>
      </c>
      <c r="E224" s="142"/>
      <c r="F224" s="142"/>
      <c r="G224" s="550">
        <v>0</v>
      </c>
      <c r="H224" s="550">
        <v>0</v>
      </c>
      <c r="I224" s="550">
        <v>0</v>
      </c>
      <c r="J224" s="550">
        <v>0</v>
      </c>
      <c r="K224" s="550">
        <v>0</v>
      </c>
      <c r="L224" s="550">
        <v>0</v>
      </c>
      <c r="M224" s="550">
        <v>0</v>
      </c>
      <c r="N224" s="550">
        <v>0</v>
      </c>
      <c r="O224" s="550">
        <v>0</v>
      </c>
      <c r="P224" s="550">
        <v>0</v>
      </c>
      <c r="Q224" s="550">
        <v>0</v>
      </c>
      <c r="R224" s="550">
        <v>0</v>
      </c>
      <c r="S224" s="550">
        <v>0</v>
      </c>
      <c r="T224" s="550">
        <v>0</v>
      </c>
      <c r="U224" s="550">
        <v>0</v>
      </c>
      <c r="V224" s="550">
        <v>0</v>
      </c>
      <c r="W224" s="550">
        <v>0</v>
      </c>
      <c r="X224" s="550">
        <v>0</v>
      </c>
      <c r="Y224" s="550">
        <v>0</v>
      </c>
      <c r="Z224" s="550">
        <v>0</v>
      </c>
      <c r="AA224" s="550">
        <v>0</v>
      </c>
      <c r="AB224" s="550">
        <v>0</v>
      </c>
      <c r="AC224" s="550">
        <v>0</v>
      </c>
      <c r="AD224" s="550">
        <v>0</v>
      </c>
      <c r="AE224" s="550">
        <v>0</v>
      </c>
      <c r="AF224" s="550">
        <v>0</v>
      </c>
      <c r="AG224" s="550">
        <v>0</v>
      </c>
      <c r="AH224" s="550">
        <v>0</v>
      </c>
      <c r="AI224" s="550">
        <v>0</v>
      </c>
      <c r="AJ224" s="550">
        <v>0</v>
      </c>
      <c r="AK224" s="550">
        <v>0</v>
      </c>
      <c r="AL224" s="550">
        <v>0</v>
      </c>
      <c r="AM224" s="550">
        <v>0</v>
      </c>
      <c r="AN224" s="550">
        <v>0</v>
      </c>
      <c r="AO224" s="550">
        <v>0</v>
      </c>
      <c r="AP224" s="550">
        <v>0</v>
      </c>
    </row>
    <row r="225" spans="3:42" s="101" customFormat="1" ht="13.5" customHeight="1" x14ac:dyDescent="0.2">
      <c r="C225" s="287"/>
      <c r="D225" s="149" t="s">
        <v>31</v>
      </c>
      <c r="E225" s="128"/>
      <c r="F225" s="128"/>
      <c r="G225" s="554">
        <v>0</v>
      </c>
      <c r="H225" s="554">
        <v>0</v>
      </c>
      <c r="I225" s="554">
        <v>0</v>
      </c>
      <c r="J225" s="554">
        <v>0</v>
      </c>
      <c r="K225" s="554">
        <v>0</v>
      </c>
      <c r="L225" s="554">
        <v>0</v>
      </c>
      <c r="M225" s="554">
        <v>0</v>
      </c>
      <c r="N225" s="554">
        <v>0</v>
      </c>
      <c r="O225" s="554">
        <v>0</v>
      </c>
      <c r="P225" s="554">
        <v>0</v>
      </c>
      <c r="Q225" s="554">
        <v>0</v>
      </c>
      <c r="R225" s="554">
        <v>0</v>
      </c>
      <c r="S225" s="554">
        <v>0</v>
      </c>
      <c r="T225" s="554">
        <v>0</v>
      </c>
      <c r="U225" s="554">
        <v>0</v>
      </c>
      <c r="V225" s="554">
        <v>0</v>
      </c>
      <c r="W225" s="554">
        <v>0</v>
      </c>
      <c r="X225" s="554">
        <v>0</v>
      </c>
      <c r="Y225" s="554">
        <v>0</v>
      </c>
      <c r="Z225" s="554">
        <v>0</v>
      </c>
      <c r="AA225" s="554">
        <v>0</v>
      </c>
      <c r="AB225" s="554">
        <v>0</v>
      </c>
      <c r="AC225" s="554">
        <v>0</v>
      </c>
      <c r="AD225" s="554">
        <v>0</v>
      </c>
      <c r="AE225" s="554">
        <v>0</v>
      </c>
      <c r="AF225" s="554">
        <v>0</v>
      </c>
      <c r="AG225" s="554">
        <v>0</v>
      </c>
      <c r="AH225" s="554">
        <v>0</v>
      </c>
      <c r="AI225" s="554">
        <v>0</v>
      </c>
      <c r="AJ225" s="554">
        <v>0</v>
      </c>
      <c r="AK225" s="554">
        <v>0</v>
      </c>
      <c r="AL225" s="554">
        <v>0</v>
      </c>
      <c r="AM225" s="554">
        <v>0</v>
      </c>
      <c r="AN225" s="554">
        <v>0</v>
      </c>
      <c r="AO225" s="554">
        <v>0</v>
      </c>
      <c r="AP225" s="554">
        <v>0</v>
      </c>
    </row>
    <row r="226" spans="3:42" s="101" customFormat="1" ht="13.5" customHeight="1" x14ac:dyDescent="0.2">
      <c r="C226" s="287"/>
      <c r="D226" s="149" t="s">
        <v>32</v>
      </c>
      <c r="E226" s="128"/>
      <c r="F226" s="128"/>
      <c r="G226" s="554">
        <v>0</v>
      </c>
      <c r="H226" s="554">
        <v>0</v>
      </c>
      <c r="I226" s="554">
        <v>0</v>
      </c>
      <c r="J226" s="554">
        <v>0</v>
      </c>
      <c r="K226" s="554">
        <v>0</v>
      </c>
      <c r="L226" s="554">
        <v>0</v>
      </c>
      <c r="M226" s="554">
        <v>0</v>
      </c>
      <c r="N226" s="554">
        <v>0</v>
      </c>
      <c r="O226" s="554">
        <v>0</v>
      </c>
      <c r="P226" s="554">
        <v>0</v>
      </c>
      <c r="Q226" s="554">
        <v>0</v>
      </c>
      <c r="R226" s="554">
        <v>0</v>
      </c>
      <c r="S226" s="554">
        <v>0</v>
      </c>
      <c r="T226" s="554">
        <v>0</v>
      </c>
      <c r="U226" s="554">
        <v>0</v>
      </c>
      <c r="V226" s="554">
        <v>0</v>
      </c>
      <c r="W226" s="554">
        <v>0</v>
      </c>
      <c r="X226" s="554">
        <v>0</v>
      </c>
      <c r="Y226" s="554">
        <v>0</v>
      </c>
      <c r="Z226" s="554">
        <v>0</v>
      </c>
      <c r="AA226" s="554">
        <v>0</v>
      </c>
      <c r="AB226" s="554">
        <v>0</v>
      </c>
      <c r="AC226" s="554">
        <v>0</v>
      </c>
      <c r="AD226" s="554">
        <v>0</v>
      </c>
      <c r="AE226" s="554">
        <v>0</v>
      </c>
      <c r="AF226" s="554">
        <v>0</v>
      </c>
      <c r="AG226" s="554">
        <v>0</v>
      </c>
      <c r="AH226" s="554">
        <v>0</v>
      </c>
      <c r="AI226" s="554">
        <v>0</v>
      </c>
      <c r="AJ226" s="554">
        <v>0</v>
      </c>
      <c r="AK226" s="554">
        <v>0</v>
      </c>
      <c r="AL226" s="554">
        <v>0</v>
      </c>
      <c r="AM226" s="554">
        <v>0</v>
      </c>
      <c r="AN226" s="554">
        <v>0</v>
      </c>
      <c r="AO226" s="554">
        <v>0</v>
      </c>
      <c r="AP226" s="554">
        <v>0</v>
      </c>
    </row>
    <row r="227" spans="3:42" s="101" customFormat="1" ht="13.5" customHeight="1" x14ac:dyDescent="0.2">
      <c r="C227" s="287"/>
      <c r="D227" s="149"/>
      <c r="E227" s="114" t="s">
        <v>3</v>
      </c>
      <c r="F227" s="149"/>
      <c r="G227" s="284">
        <f>SUM(G224:G226)</f>
        <v>0</v>
      </c>
      <c r="H227" s="284">
        <f t="shared" ref="H227:AP227" si="66">SUM(H224:H226)</f>
        <v>0</v>
      </c>
      <c r="I227" s="284">
        <f t="shared" si="66"/>
        <v>0</v>
      </c>
      <c r="J227" s="284">
        <f t="shared" si="66"/>
        <v>0</v>
      </c>
      <c r="K227" s="284">
        <f t="shared" si="66"/>
        <v>0</v>
      </c>
      <c r="L227" s="284">
        <f t="shared" si="66"/>
        <v>0</v>
      </c>
      <c r="M227" s="284">
        <f t="shared" si="66"/>
        <v>0</v>
      </c>
      <c r="N227" s="284">
        <f t="shared" si="66"/>
        <v>0</v>
      </c>
      <c r="O227" s="284">
        <f t="shared" si="66"/>
        <v>0</v>
      </c>
      <c r="P227" s="284">
        <f t="shared" si="66"/>
        <v>0</v>
      </c>
      <c r="Q227" s="284">
        <f t="shared" si="66"/>
        <v>0</v>
      </c>
      <c r="R227" s="284">
        <f t="shared" si="66"/>
        <v>0</v>
      </c>
      <c r="S227" s="284">
        <f t="shared" si="66"/>
        <v>0</v>
      </c>
      <c r="T227" s="284">
        <f t="shared" si="66"/>
        <v>0</v>
      </c>
      <c r="U227" s="284">
        <f t="shared" si="66"/>
        <v>0</v>
      </c>
      <c r="V227" s="284">
        <f t="shared" si="66"/>
        <v>0</v>
      </c>
      <c r="W227" s="284">
        <f t="shared" si="66"/>
        <v>0</v>
      </c>
      <c r="X227" s="284">
        <f t="shared" si="66"/>
        <v>0</v>
      </c>
      <c r="Y227" s="284">
        <f t="shared" si="66"/>
        <v>0</v>
      </c>
      <c r="Z227" s="284">
        <f t="shared" si="66"/>
        <v>0</v>
      </c>
      <c r="AA227" s="284">
        <f t="shared" si="66"/>
        <v>0</v>
      </c>
      <c r="AB227" s="284">
        <f t="shared" si="66"/>
        <v>0</v>
      </c>
      <c r="AC227" s="284">
        <f t="shared" si="66"/>
        <v>0</v>
      </c>
      <c r="AD227" s="284">
        <f t="shared" si="66"/>
        <v>0</v>
      </c>
      <c r="AE227" s="284">
        <f t="shared" si="66"/>
        <v>0</v>
      </c>
      <c r="AF227" s="284">
        <f t="shared" si="66"/>
        <v>0</v>
      </c>
      <c r="AG227" s="284">
        <f t="shared" si="66"/>
        <v>0</v>
      </c>
      <c r="AH227" s="284">
        <f t="shared" si="66"/>
        <v>0</v>
      </c>
      <c r="AI227" s="284">
        <f t="shared" si="66"/>
        <v>0</v>
      </c>
      <c r="AJ227" s="284">
        <f t="shared" si="66"/>
        <v>0</v>
      </c>
      <c r="AK227" s="284">
        <f t="shared" si="66"/>
        <v>0</v>
      </c>
      <c r="AL227" s="284">
        <f t="shared" si="66"/>
        <v>0</v>
      </c>
      <c r="AM227" s="284">
        <f t="shared" si="66"/>
        <v>0</v>
      </c>
      <c r="AN227" s="284">
        <f t="shared" si="66"/>
        <v>0</v>
      </c>
      <c r="AO227" s="284">
        <f t="shared" si="66"/>
        <v>0</v>
      </c>
      <c r="AP227" s="284">
        <f t="shared" si="66"/>
        <v>0</v>
      </c>
    </row>
    <row r="228" spans="3:42" s="101" customFormat="1" ht="13.5" customHeight="1" x14ac:dyDescent="0.2">
      <c r="C228" s="145"/>
      <c r="D228" s="118"/>
      <c r="E228" s="108"/>
      <c r="F228" s="118"/>
      <c r="G228" s="259"/>
      <c r="H228" s="259"/>
      <c r="I228" s="259"/>
      <c r="J228" s="259"/>
      <c r="K228" s="259"/>
      <c r="L228" s="259"/>
      <c r="M228" s="259"/>
      <c r="N228" s="259"/>
      <c r="O228" s="259"/>
      <c r="P228" s="259"/>
      <c r="Q228" s="259"/>
      <c r="R228" s="259"/>
      <c r="S228" s="259"/>
      <c r="T228" s="259"/>
      <c r="U228" s="259"/>
      <c r="V228" s="259"/>
      <c r="W228" s="259"/>
      <c r="X228" s="259"/>
      <c r="Y228" s="259"/>
      <c r="Z228" s="259"/>
      <c r="AA228" s="259"/>
      <c r="AB228" s="259"/>
      <c r="AC228" s="259"/>
      <c r="AD228" s="259"/>
      <c r="AE228" s="259"/>
      <c r="AF228" s="259"/>
      <c r="AG228" s="259"/>
      <c r="AH228" s="259"/>
      <c r="AI228" s="259"/>
      <c r="AJ228" s="259"/>
      <c r="AK228" s="259"/>
      <c r="AL228" s="259"/>
      <c r="AM228" s="259"/>
      <c r="AN228" s="259"/>
      <c r="AO228" s="259"/>
      <c r="AP228" s="259"/>
    </row>
    <row r="229" spans="3:42" s="101" customFormat="1" ht="13.5" customHeight="1" x14ac:dyDescent="0.2">
      <c r="C229" s="114" t="s">
        <v>12</v>
      </c>
      <c r="D229" s="149"/>
      <c r="E229" s="118"/>
      <c r="F229" s="118"/>
      <c r="G229" s="259"/>
      <c r="H229" s="259"/>
      <c r="I229" s="259"/>
      <c r="J229" s="259"/>
      <c r="K229" s="259"/>
      <c r="L229" s="259"/>
      <c r="M229" s="259"/>
      <c r="N229" s="259"/>
      <c r="O229" s="259"/>
      <c r="P229" s="259"/>
      <c r="Q229" s="259"/>
      <c r="R229" s="259"/>
      <c r="S229" s="259"/>
      <c r="T229" s="259"/>
      <c r="U229" s="259"/>
      <c r="V229" s="259"/>
      <c r="W229" s="259"/>
      <c r="X229" s="259"/>
      <c r="Y229" s="259"/>
      <c r="Z229" s="259"/>
      <c r="AA229" s="259"/>
      <c r="AB229" s="259"/>
      <c r="AC229" s="259"/>
      <c r="AD229" s="259"/>
      <c r="AE229" s="259"/>
      <c r="AF229" s="259"/>
      <c r="AG229" s="259"/>
      <c r="AH229" s="259"/>
      <c r="AI229" s="259"/>
      <c r="AJ229" s="259"/>
      <c r="AK229" s="259"/>
      <c r="AL229" s="259"/>
      <c r="AM229" s="259"/>
      <c r="AN229" s="259"/>
      <c r="AO229" s="259"/>
      <c r="AP229" s="259"/>
    </row>
    <row r="230" spans="3:42" s="101" customFormat="1" ht="13.5" customHeight="1" x14ac:dyDescent="0.2">
      <c r="C230" s="114"/>
      <c r="D230" s="149" t="s">
        <v>33</v>
      </c>
      <c r="E230" s="142"/>
      <c r="F230" s="142"/>
      <c r="G230" s="550">
        <v>0</v>
      </c>
      <c r="H230" s="550">
        <v>0</v>
      </c>
      <c r="I230" s="550">
        <v>0</v>
      </c>
      <c r="J230" s="550">
        <v>0</v>
      </c>
      <c r="K230" s="550">
        <v>0</v>
      </c>
      <c r="L230" s="550">
        <v>0</v>
      </c>
      <c r="M230" s="550">
        <v>0</v>
      </c>
      <c r="N230" s="550">
        <v>0</v>
      </c>
      <c r="O230" s="550">
        <v>0</v>
      </c>
      <c r="P230" s="550">
        <v>0</v>
      </c>
      <c r="Q230" s="550">
        <v>0</v>
      </c>
      <c r="R230" s="550">
        <v>0</v>
      </c>
      <c r="S230" s="550">
        <v>0</v>
      </c>
      <c r="T230" s="550">
        <v>0</v>
      </c>
      <c r="U230" s="550">
        <v>0</v>
      </c>
      <c r="V230" s="550">
        <v>0</v>
      </c>
      <c r="W230" s="550">
        <v>0</v>
      </c>
      <c r="X230" s="550">
        <v>0</v>
      </c>
      <c r="Y230" s="550">
        <v>0</v>
      </c>
      <c r="Z230" s="550">
        <v>0</v>
      </c>
      <c r="AA230" s="550">
        <v>0</v>
      </c>
      <c r="AB230" s="550">
        <v>0</v>
      </c>
      <c r="AC230" s="550">
        <v>0</v>
      </c>
      <c r="AD230" s="550">
        <v>0</v>
      </c>
      <c r="AE230" s="550">
        <v>0</v>
      </c>
      <c r="AF230" s="550">
        <v>0</v>
      </c>
      <c r="AG230" s="550">
        <v>0</v>
      </c>
      <c r="AH230" s="550">
        <v>0</v>
      </c>
      <c r="AI230" s="550">
        <v>0</v>
      </c>
      <c r="AJ230" s="550">
        <v>0</v>
      </c>
      <c r="AK230" s="550">
        <v>0</v>
      </c>
      <c r="AL230" s="550">
        <v>0</v>
      </c>
      <c r="AM230" s="550">
        <v>0</v>
      </c>
      <c r="AN230" s="550">
        <v>0</v>
      </c>
      <c r="AO230" s="550">
        <v>0</v>
      </c>
      <c r="AP230" s="550">
        <v>0</v>
      </c>
    </row>
    <row r="231" spans="3:42" s="101" customFormat="1" ht="13.5" customHeight="1" x14ac:dyDescent="0.2">
      <c r="C231" s="149"/>
      <c r="D231" s="149" t="s">
        <v>34</v>
      </c>
      <c r="E231" s="128"/>
      <c r="F231" s="128"/>
      <c r="G231" s="554">
        <v>0</v>
      </c>
      <c r="H231" s="554">
        <v>0</v>
      </c>
      <c r="I231" s="554">
        <v>0</v>
      </c>
      <c r="J231" s="554">
        <v>0</v>
      </c>
      <c r="K231" s="554">
        <v>0</v>
      </c>
      <c r="L231" s="554">
        <v>0</v>
      </c>
      <c r="M231" s="554">
        <v>0</v>
      </c>
      <c r="N231" s="554">
        <v>0</v>
      </c>
      <c r="O231" s="554">
        <v>0</v>
      </c>
      <c r="P231" s="554">
        <v>0</v>
      </c>
      <c r="Q231" s="554">
        <v>0</v>
      </c>
      <c r="R231" s="554">
        <v>0</v>
      </c>
      <c r="S231" s="554">
        <v>0</v>
      </c>
      <c r="T231" s="554">
        <v>0</v>
      </c>
      <c r="U231" s="554">
        <v>0</v>
      </c>
      <c r="V231" s="554">
        <v>0</v>
      </c>
      <c r="W231" s="554">
        <v>0</v>
      </c>
      <c r="X231" s="554">
        <v>0</v>
      </c>
      <c r="Y231" s="554">
        <v>0</v>
      </c>
      <c r="Z231" s="554">
        <v>0</v>
      </c>
      <c r="AA231" s="554">
        <v>0</v>
      </c>
      <c r="AB231" s="554">
        <v>0</v>
      </c>
      <c r="AC231" s="554">
        <v>0</v>
      </c>
      <c r="AD231" s="554">
        <v>0</v>
      </c>
      <c r="AE231" s="554">
        <v>0</v>
      </c>
      <c r="AF231" s="554">
        <v>0</v>
      </c>
      <c r="AG231" s="554">
        <v>0</v>
      </c>
      <c r="AH231" s="554">
        <v>0</v>
      </c>
      <c r="AI231" s="554">
        <v>0</v>
      </c>
      <c r="AJ231" s="554">
        <v>0</v>
      </c>
      <c r="AK231" s="554">
        <v>0</v>
      </c>
      <c r="AL231" s="554">
        <v>0</v>
      </c>
      <c r="AM231" s="554">
        <v>0</v>
      </c>
      <c r="AN231" s="554">
        <v>0</v>
      </c>
      <c r="AO231" s="554">
        <v>0</v>
      </c>
      <c r="AP231" s="554">
        <v>0</v>
      </c>
    </row>
    <row r="232" spans="3:42" s="101" customFormat="1" ht="13.5" customHeight="1" x14ac:dyDescent="0.2">
      <c r="C232" s="149"/>
      <c r="D232" s="149" t="s">
        <v>35</v>
      </c>
      <c r="E232" s="128"/>
      <c r="F232" s="128"/>
      <c r="G232" s="554">
        <v>0</v>
      </c>
      <c r="H232" s="554">
        <v>0</v>
      </c>
      <c r="I232" s="554">
        <v>0</v>
      </c>
      <c r="J232" s="554">
        <v>0</v>
      </c>
      <c r="K232" s="554">
        <v>0</v>
      </c>
      <c r="L232" s="554">
        <v>0</v>
      </c>
      <c r="M232" s="554">
        <v>0</v>
      </c>
      <c r="N232" s="554">
        <v>0</v>
      </c>
      <c r="O232" s="554">
        <v>0</v>
      </c>
      <c r="P232" s="554">
        <v>0</v>
      </c>
      <c r="Q232" s="554">
        <v>0</v>
      </c>
      <c r="R232" s="554">
        <v>0</v>
      </c>
      <c r="S232" s="554">
        <v>0</v>
      </c>
      <c r="T232" s="554">
        <v>0</v>
      </c>
      <c r="U232" s="554">
        <v>0</v>
      </c>
      <c r="V232" s="554">
        <v>0</v>
      </c>
      <c r="W232" s="554">
        <v>0</v>
      </c>
      <c r="X232" s="554">
        <v>0</v>
      </c>
      <c r="Y232" s="554">
        <v>0</v>
      </c>
      <c r="Z232" s="554">
        <v>0</v>
      </c>
      <c r="AA232" s="554">
        <v>0</v>
      </c>
      <c r="AB232" s="554">
        <v>0</v>
      </c>
      <c r="AC232" s="554">
        <v>0</v>
      </c>
      <c r="AD232" s="554">
        <v>0</v>
      </c>
      <c r="AE232" s="554">
        <v>0</v>
      </c>
      <c r="AF232" s="554">
        <v>0</v>
      </c>
      <c r="AG232" s="554">
        <v>0</v>
      </c>
      <c r="AH232" s="554">
        <v>0</v>
      </c>
      <c r="AI232" s="554">
        <v>0</v>
      </c>
      <c r="AJ232" s="554">
        <v>0</v>
      </c>
      <c r="AK232" s="554">
        <v>0</v>
      </c>
      <c r="AL232" s="554">
        <v>0</v>
      </c>
      <c r="AM232" s="554">
        <v>0</v>
      </c>
      <c r="AN232" s="554">
        <v>0</v>
      </c>
      <c r="AO232" s="554">
        <v>0</v>
      </c>
      <c r="AP232" s="554">
        <v>0</v>
      </c>
    </row>
    <row r="233" spans="3:42" s="101" customFormat="1" ht="13.5" customHeight="1" x14ac:dyDescent="0.2">
      <c r="C233" s="149"/>
      <c r="D233" s="149" t="s">
        <v>243</v>
      </c>
      <c r="E233" s="128"/>
      <c r="F233" s="128"/>
      <c r="G233" s="554">
        <v>0</v>
      </c>
      <c r="H233" s="554">
        <v>0</v>
      </c>
      <c r="I233" s="554">
        <v>0</v>
      </c>
      <c r="J233" s="554">
        <v>0</v>
      </c>
      <c r="K233" s="554">
        <v>0</v>
      </c>
      <c r="L233" s="554">
        <v>0</v>
      </c>
      <c r="M233" s="554">
        <v>0</v>
      </c>
      <c r="N233" s="554">
        <v>0</v>
      </c>
      <c r="O233" s="554">
        <v>0</v>
      </c>
      <c r="P233" s="554">
        <v>0</v>
      </c>
      <c r="Q233" s="554">
        <v>0</v>
      </c>
      <c r="R233" s="554">
        <v>0</v>
      </c>
      <c r="S233" s="554">
        <v>0</v>
      </c>
      <c r="T233" s="554">
        <v>0</v>
      </c>
      <c r="U233" s="554">
        <v>0</v>
      </c>
      <c r="V233" s="554">
        <v>0</v>
      </c>
      <c r="W233" s="554">
        <v>0</v>
      </c>
      <c r="X233" s="554">
        <v>0</v>
      </c>
      <c r="Y233" s="554">
        <v>0</v>
      </c>
      <c r="Z233" s="554">
        <v>0</v>
      </c>
      <c r="AA233" s="554">
        <v>0</v>
      </c>
      <c r="AB233" s="554">
        <v>0</v>
      </c>
      <c r="AC233" s="554">
        <v>0</v>
      </c>
      <c r="AD233" s="554">
        <v>0</v>
      </c>
      <c r="AE233" s="554">
        <v>0</v>
      </c>
      <c r="AF233" s="554">
        <v>0</v>
      </c>
      <c r="AG233" s="554">
        <v>0</v>
      </c>
      <c r="AH233" s="554">
        <v>0</v>
      </c>
      <c r="AI233" s="554">
        <v>0</v>
      </c>
      <c r="AJ233" s="554">
        <v>0</v>
      </c>
      <c r="AK233" s="554">
        <v>0</v>
      </c>
      <c r="AL233" s="554">
        <v>0</v>
      </c>
      <c r="AM233" s="554">
        <v>0</v>
      </c>
      <c r="AN233" s="554">
        <v>0</v>
      </c>
      <c r="AO233" s="554">
        <v>0</v>
      </c>
      <c r="AP233" s="554">
        <v>0</v>
      </c>
    </row>
    <row r="234" spans="3:42" s="101" customFormat="1" ht="13.5" customHeight="1" x14ac:dyDescent="0.2">
      <c r="C234" s="149"/>
      <c r="D234" s="149" t="s">
        <v>36</v>
      </c>
      <c r="E234" s="128"/>
      <c r="F234" s="128"/>
      <c r="G234" s="554">
        <v>0</v>
      </c>
      <c r="H234" s="554">
        <v>0</v>
      </c>
      <c r="I234" s="554">
        <v>0</v>
      </c>
      <c r="J234" s="554">
        <v>0</v>
      </c>
      <c r="K234" s="554">
        <v>0</v>
      </c>
      <c r="L234" s="554">
        <v>0</v>
      </c>
      <c r="M234" s="554">
        <v>0</v>
      </c>
      <c r="N234" s="554">
        <v>0</v>
      </c>
      <c r="O234" s="554">
        <v>0</v>
      </c>
      <c r="P234" s="554">
        <v>0</v>
      </c>
      <c r="Q234" s="554">
        <v>0</v>
      </c>
      <c r="R234" s="554">
        <v>0</v>
      </c>
      <c r="S234" s="554">
        <v>0</v>
      </c>
      <c r="T234" s="554">
        <v>0</v>
      </c>
      <c r="U234" s="554">
        <v>0</v>
      </c>
      <c r="V234" s="554">
        <v>0</v>
      </c>
      <c r="W234" s="554">
        <v>0</v>
      </c>
      <c r="X234" s="554">
        <v>0</v>
      </c>
      <c r="Y234" s="554">
        <v>0</v>
      </c>
      <c r="Z234" s="554">
        <v>0</v>
      </c>
      <c r="AA234" s="554">
        <v>0</v>
      </c>
      <c r="AB234" s="554">
        <v>0</v>
      </c>
      <c r="AC234" s="554">
        <v>0</v>
      </c>
      <c r="AD234" s="554">
        <v>0</v>
      </c>
      <c r="AE234" s="554">
        <v>0</v>
      </c>
      <c r="AF234" s="554">
        <v>0</v>
      </c>
      <c r="AG234" s="554">
        <v>0</v>
      </c>
      <c r="AH234" s="554">
        <v>0</v>
      </c>
      <c r="AI234" s="554">
        <v>0</v>
      </c>
      <c r="AJ234" s="554">
        <v>0</v>
      </c>
      <c r="AK234" s="554">
        <v>0</v>
      </c>
      <c r="AL234" s="554">
        <v>0</v>
      </c>
      <c r="AM234" s="554">
        <v>0</v>
      </c>
      <c r="AN234" s="554">
        <v>0</v>
      </c>
      <c r="AO234" s="554">
        <v>0</v>
      </c>
      <c r="AP234" s="554">
        <v>0</v>
      </c>
    </row>
    <row r="235" spans="3:42" s="101" customFormat="1" ht="13.5" customHeight="1" x14ac:dyDescent="0.2">
      <c r="C235" s="114"/>
      <c r="D235" s="149" t="s">
        <v>37</v>
      </c>
      <c r="E235" s="128"/>
      <c r="F235" s="128"/>
      <c r="G235" s="554">
        <v>0</v>
      </c>
      <c r="H235" s="554">
        <v>0</v>
      </c>
      <c r="I235" s="554">
        <v>0</v>
      </c>
      <c r="J235" s="554">
        <v>0</v>
      </c>
      <c r="K235" s="554">
        <v>0</v>
      </c>
      <c r="L235" s="554">
        <v>0</v>
      </c>
      <c r="M235" s="554">
        <v>0</v>
      </c>
      <c r="N235" s="554">
        <v>0</v>
      </c>
      <c r="O235" s="554">
        <v>0</v>
      </c>
      <c r="P235" s="554">
        <v>0</v>
      </c>
      <c r="Q235" s="554">
        <v>0</v>
      </c>
      <c r="R235" s="554">
        <v>0</v>
      </c>
      <c r="S235" s="554">
        <v>0</v>
      </c>
      <c r="T235" s="554">
        <v>0</v>
      </c>
      <c r="U235" s="554">
        <v>0</v>
      </c>
      <c r="V235" s="554">
        <v>0</v>
      </c>
      <c r="W235" s="554">
        <v>0</v>
      </c>
      <c r="X235" s="554">
        <v>0</v>
      </c>
      <c r="Y235" s="554">
        <v>0</v>
      </c>
      <c r="Z235" s="554">
        <v>0</v>
      </c>
      <c r="AA235" s="554">
        <v>0</v>
      </c>
      <c r="AB235" s="554">
        <v>0</v>
      </c>
      <c r="AC235" s="554">
        <v>0</v>
      </c>
      <c r="AD235" s="554">
        <v>0</v>
      </c>
      <c r="AE235" s="554">
        <v>0</v>
      </c>
      <c r="AF235" s="554">
        <v>0</v>
      </c>
      <c r="AG235" s="554">
        <v>0</v>
      </c>
      <c r="AH235" s="554">
        <v>0</v>
      </c>
      <c r="AI235" s="554">
        <v>0</v>
      </c>
      <c r="AJ235" s="554">
        <v>0</v>
      </c>
      <c r="AK235" s="554">
        <v>0</v>
      </c>
      <c r="AL235" s="554">
        <v>0</v>
      </c>
      <c r="AM235" s="554">
        <v>0</v>
      </c>
      <c r="AN235" s="554">
        <v>0</v>
      </c>
      <c r="AO235" s="554">
        <v>0</v>
      </c>
      <c r="AP235" s="554">
        <v>0</v>
      </c>
    </row>
    <row r="236" spans="3:42" s="101" customFormat="1" ht="13.5" customHeight="1" x14ac:dyDescent="0.2">
      <c r="C236" s="149"/>
      <c r="D236" s="149"/>
      <c r="E236" s="114" t="s">
        <v>3</v>
      </c>
      <c r="F236" s="149"/>
      <c r="G236" s="284">
        <f>SUM(G230:G235)</f>
        <v>0</v>
      </c>
      <c r="H236" s="284">
        <f t="shared" ref="H236:AP236" si="67">SUM(H230:H235)</f>
        <v>0</v>
      </c>
      <c r="I236" s="284">
        <f t="shared" si="67"/>
        <v>0</v>
      </c>
      <c r="J236" s="284">
        <f t="shared" si="67"/>
        <v>0</v>
      </c>
      <c r="K236" s="284">
        <f t="shared" si="67"/>
        <v>0</v>
      </c>
      <c r="L236" s="284">
        <f t="shared" si="67"/>
        <v>0</v>
      </c>
      <c r="M236" s="284">
        <f t="shared" si="67"/>
        <v>0</v>
      </c>
      <c r="N236" s="284">
        <f t="shared" si="67"/>
        <v>0</v>
      </c>
      <c r="O236" s="284">
        <f t="shared" si="67"/>
        <v>0</v>
      </c>
      <c r="P236" s="284">
        <f t="shared" si="67"/>
        <v>0</v>
      </c>
      <c r="Q236" s="284">
        <f t="shared" si="67"/>
        <v>0</v>
      </c>
      <c r="R236" s="284">
        <f t="shared" si="67"/>
        <v>0</v>
      </c>
      <c r="S236" s="284">
        <f t="shared" si="67"/>
        <v>0</v>
      </c>
      <c r="T236" s="284">
        <f t="shared" si="67"/>
        <v>0</v>
      </c>
      <c r="U236" s="284">
        <f t="shared" si="67"/>
        <v>0</v>
      </c>
      <c r="V236" s="284">
        <f t="shared" si="67"/>
        <v>0</v>
      </c>
      <c r="W236" s="284">
        <f t="shared" si="67"/>
        <v>0</v>
      </c>
      <c r="X236" s="284">
        <f t="shared" si="67"/>
        <v>0</v>
      </c>
      <c r="Y236" s="284">
        <f t="shared" si="67"/>
        <v>0</v>
      </c>
      <c r="Z236" s="284">
        <f t="shared" si="67"/>
        <v>0</v>
      </c>
      <c r="AA236" s="284">
        <f t="shared" si="67"/>
        <v>0</v>
      </c>
      <c r="AB236" s="284">
        <f t="shared" si="67"/>
        <v>0</v>
      </c>
      <c r="AC236" s="284">
        <f t="shared" si="67"/>
        <v>0</v>
      </c>
      <c r="AD236" s="284">
        <f t="shared" si="67"/>
        <v>0</v>
      </c>
      <c r="AE236" s="284">
        <f t="shared" si="67"/>
        <v>0</v>
      </c>
      <c r="AF236" s="284">
        <f t="shared" si="67"/>
        <v>0</v>
      </c>
      <c r="AG236" s="284">
        <f t="shared" si="67"/>
        <v>0</v>
      </c>
      <c r="AH236" s="284">
        <f t="shared" si="67"/>
        <v>0</v>
      </c>
      <c r="AI236" s="284">
        <f t="shared" si="67"/>
        <v>0</v>
      </c>
      <c r="AJ236" s="284">
        <f t="shared" si="67"/>
        <v>0</v>
      </c>
      <c r="AK236" s="284">
        <f t="shared" si="67"/>
        <v>0</v>
      </c>
      <c r="AL236" s="284">
        <f t="shared" si="67"/>
        <v>0</v>
      </c>
      <c r="AM236" s="284">
        <f t="shared" si="67"/>
        <v>0</v>
      </c>
      <c r="AN236" s="284">
        <f t="shared" si="67"/>
        <v>0</v>
      </c>
      <c r="AO236" s="284">
        <f t="shared" si="67"/>
        <v>0</v>
      </c>
      <c r="AP236" s="284">
        <f t="shared" si="67"/>
        <v>0</v>
      </c>
    </row>
    <row r="237" spans="3:42" s="101" customFormat="1" ht="13.5" customHeight="1" x14ac:dyDescent="0.2">
      <c r="C237" s="118"/>
      <c r="D237" s="118"/>
      <c r="E237" s="108"/>
      <c r="F237" s="118"/>
      <c r="G237" s="259"/>
      <c r="H237" s="259"/>
      <c r="I237" s="259"/>
      <c r="J237" s="259"/>
      <c r="K237" s="259"/>
      <c r="L237" s="259"/>
      <c r="M237" s="259"/>
      <c r="N237" s="259"/>
      <c r="O237" s="259"/>
      <c r="P237" s="259"/>
      <c r="Q237" s="259"/>
      <c r="R237" s="259"/>
      <c r="S237" s="259"/>
      <c r="T237" s="259"/>
      <c r="U237" s="259"/>
      <c r="V237" s="259"/>
      <c r="W237" s="259"/>
      <c r="X237" s="259"/>
      <c r="Y237" s="259"/>
      <c r="Z237" s="259"/>
      <c r="AA237" s="259"/>
      <c r="AB237" s="259"/>
      <c r="AC237" s="259"/>
      <c r="AD237" s="259"/>
      <c r="AE237" s="259"/>
      <c r="AF237" s="259"/>
      <c r="AG237" s="259"/>
      <c r="AH237" s="259"/>
      <c r="AI237" s="259"/>
      <c r="AJ237" s="259"/>
      <c r="AK237" s="259"/>
      <c r="AL237" s="259"/>
      <c r="AM237" s="259"/>
      <c r="AN237" s="259"/>
      <c r="AO237" s="259"/>
      <c r="AP237" s="259"/>
    </row>
    <row r="238" spans="3:42" s="101" customFormat="1" ht="13.5" customHeight="1" x14ac:dyDescent="0.2">
      <c r="C238" s="114" t="s">
        <v>15</v>
      </c>
      <c r="D238" s="149"/>
      <c r="E238" s="118"/>
      <c r="F238" s="118"/>
      <c r="G238" s="259"/>
      <c r="H238" s="259"/>
      <c r="I238" s="259"/>
      <c r="J238" s="259"/>
      <c r="K238" s="259"/>
      <c r="L238" s="259"/>
      <c r="M238" s="259"/>
      <c r="N238" s="259"/>
      <c r="O238" s="259"/>
      <c r="P238" s="259"/>
      <c r="Q238" s="259"/>
      <c r="R238" s="259"/>
      <c r="S238" s="259"/>
      <c r="T238" s="259"/>
      <c r="U238" s="259"/>
      <c r="V238" s="259"/>
      <c r="W238" s="259"/>
      <c r="X238" s="259"/>
      <c r="Y238" s="259"/>
      <c r="Z238" s="259"/>
      <c r="AA238" s="259"/>
      <c r="AB238" s="259"/>
      <c r="AC238" s="259"/>
      <c r="AD238" s="259"/>
      <c r="AE238" s="259"/>
      <c r="AF238" s="259"/>
      <c r="AG238" s="259"/>
      <c r="AH238" s="259"/>
      <c r="AI238" s="259"/>
      <c r="AJ238" s="259"/>
      <c r="AK238" s="259"/>
      <c r="AL238" s="259"/>
      <c r="AM238" s="259"/>
      <c r="AN238" s="259"/>
      <c r="AO238" s="259"/>
      <c r="AP238" s="259"/>
    </row>
    <row r="239" spans="3:42" s="101" customFormat="1" ht="13.5" customHeight="1" x14ac:dyDescent="0.2">
      <c r="C239" s="149"/>
      <c r="D239" s="573" t="s">
        <v>17</v>
      </c>
      <c r="E239" s="142"/>
      <c r="F239" s="142"/>
      <c r="G239" s="550">
        <v>0</v>
      </c>
      <c r="H239" s="550">
        <v>0</v>
      </c>
      <c r="I239" s="550">
        <v>0</v>
      </c>
      <c r="J239" s="550">
        <v>0</v>
      </c>
      <c r="K239" s="550">
        <v>0</v>
      </c>
      <c r="L239" s="550">
        <v>0</v>
      </c>
      <c r="M239" s="550">
        <v>0</v>
      </c>
      <c r="N239" s="550">
        <v>0</v>
      </c>
      <c r="O239" s="550">
        <v>0</v>
      </c>
      <c r="P239" s="550">
        <v>0</v>
      </c>
      <c r="Q239" s="550">
        <v>0</v>
      </c>
      <c r="R239" s="550">
        <v>0</v>
      </c>
      <c r="S239" s="550">
        <v>0</v>
      </c>
      <c r="T239" s="550">
        <v>0</v>
      </c>
      <c r="U239" s="550">
        <v>0</v>
      </c>
      <c r="V239" s="550">
        <v>0</v>
      </c>
      <c r="W239" s="550">
        <v>0</v>
      </c>
      <c r="X239" s="550">
        <v>0</v>
      </c>
      <c r="Y239" s="550">
        <v>0</v>
      </c>
      <c r="Z239" s="550">
        <v>0</v>
      </c>
      <c r="AA239" s="550">
        <v>0</v>
      </c>
      <c r="AB239" s="550">
        <v>0</v>
      </c>
      <c r="AC239" s="550">
        <v>0</v>
      </c>
      <c r="AD239" s="550">
        <v>0</v>
      </c>
      <c r="AE239" s="550">
        <v>0</v>
      </c>
      <c r="AF239" s="550">
        <v>0</v>
      </c>
      <c r="AG239" s="550">
        <v>0</v>
      </c>
      <c r="AH239" s="550">
        <v>0</v>
      </c>
      <c r="AI239" s="550">
        <v>0</v>
      </c>
      <c r="AJ239" s="550">
        <v>0</v>
      </c>
      <c r="AK239" s="550">
        <v>0</v>
      </c>
      <c r="AL239" s="550">
        <v>0</v>
      </c>
      <c r="AM239" s="550">
        <v>0</v>
      </c>
      <c r="AN239" s="550">
        <v>0</v>
      </c>
      <c r="AO239" s="550">
        <v>0</v>
      </c>
      <c r="AP239" s="550">
        <v>0</v>
      </c>
    </row>
    <row r="240" spans="3:42" s="101" customFormat="1" ht="13.5" customHeight="1" x14ac:dyDescent="0.2">
      <c r="C240" s="149"/>
      <c r="D240" s="573" t="s">
        <v>18</v>
      </c>
      <c r="E240" s="128"/>
      <c r="F240" s="128"/>
      <c r="G240" s="554">
        <v>0</v>
      </c>
      <c r="H240" s="554">
        <v>0</v>
      </c>
      <c r="I240" s="554">
        <v>0</v>
      </c>
      <c r="J240" s="554">
        <v>0</v>
      </c>
      <c r="K240" s="554">
        <v>0</v>
      </c>
      <c r="L240" s="554">
        <v>0</v>
      </c>
      <c r="M240" s="554">
        <v>0</v>
      </c>
      <c r="N240" s="554">
        <v>0</v>
      </c>
      <c r="O240" s="554">
        <v>0</v>
      </c>
      <c r="P240" s="554">
        <v>0</v>
      </c>
      <c r="Q240" s="554">
        <v>0</v>
      </c>
      <c r="R240" s="554">
        <v>0</v>
      </c>
      <c r="S240" s="554">
        <v>0</v>
      </c>
      <c r="T240" s="554">
        <v>0</v>
      </c>
      <c r="U240" s="554">
        <v>0</v>
      </c>
      <c r="V240" s="554">
        <v>0</v>
      </c>
      <c r="W240" s="554">
        <v>0</v>
      </c>
      <c r="X240" s="554">
        <v>0</v>
      </c>
      <c r="Y240" s="554">
        <v>0</v>
      </c>
      <c r="Z240" s="554">
        <v>0</v>
      </c>
      <c r="AA240" s="554">
        <v>0</v>
      </c>
      <c r="AB240" s="554">
        <v>0</v>
      </c>
      <c r="AC240" s="554">
        <v>0</v>
      </c>
      <c r="AD240" s="554">
        <v>0</v>
      </c>
      <c r="AE240" s="554">
        <v>0</v>
      </c>
      <c r="AF240" s="554">
        <v>0</v>
      </c>
      <c r="AG240" s="554">
        <v>0</v>
      </c>
      <c r="AH240" s="554">
        <v>0</v>
      </c>
      <c r="AI240" s="554">
        <v>0</v>
      </c>
      <c r="AJ240" s="554">
        <v>0</v>
      </c>
      <c r="AK240" s="554">
        <v>0</v>
      </c>
      <c r="AL240" s="554">
        <v>0</v>
      </c>
      <c r="AM240" s="554">
        <v>0</v>
      </c>
      <c r="AN240" s="554">
        <v>0</v>
      </c>
      <c r="AO240" s="554">
        <v>0</v>
      </c>
      <c r="AP240" s="554">
        <v>0</v>
      </c>
    </row>
    <row r="241" spans="2:42" s="101" customFormat="1" ht="13.5" customHeight="1" x14ac:dyDescent="0.2">
      <c r="C241" s="149"/>
      <c r="D241" s="573" t="s">
        <v>19</v>
      </c>
      <c r="E241" s="128"/>
      <c r="F241" s="128"/>
      <c r="G241" s="554">
        <v>0</v>
      </c>
      <c r="H241" s="554">
        <v>0</v>
      </c>
      <c r="I241" s="554">
        <v>0</v>
      </c>
      <c r="J241" s="554">
        <v>0</v>
      </c>
      <c r="K241" s="554">
        <v>0</v>
      </c>
      <c r="L241" s="554">
        <v>0</v>
      </c>
      <c r="M241" s="554">
        <v>0</v>
      </c>
      <c r="N241" s="554">
        <v>0</v>
      </c>
      <c r="O241" s="554">
        <v>0</v>
      </c>
      <c r="P241" s="554">
        <v>0</v>
      </c>
      <c r="Q241" s="554">
        <v>0</v>
      </c>
      <c r="R241" s="554">
        <v>0</v>
      </c>
      <c r="S241" s="554">
        <v>0</v>
      </c>
      <c r="T241" s="554">
        <v>0</v>
      </c>
      <c r="U241" s="554">
        <v>0</v>
      </c>
      <c r="V241" s="554">
        <v>0</v>
      </c>
      <c r="W241" s="554">
        <v>0</v>
      </c>
      <c r="X241" s="554">
        <v>0</v>
      </c>
      <c r="Y241" s="554">
        <v>0</v>
      </c>
      <c r="Z241" s="554">
        <v>0</v>
      </c>
      <c r="AA241" s="554">
        <v>0</v>
      </c>
      <c r="AB241" s="554">
        <v>0</v>
      </c>
      <c r="AC241" s="554">
        <v>0</v>
      </c>
      <c r="AD241" s="554">
        <v>0</v>
      </c>
      <c r="AE241" s="554">
        <v>0</v>
      </c>
      <c r="AF241" s="554">
        <v>0</v>
      </c>
      <c r="AG241" s="554">
        <v>0</v>
      </c>
      <c r="AH241" s="554">
        <v>0</v>
      </c>
      <c r="AI241" s="554">
        <v>0</v>
      </c>
      <c r="AJ241" s="554">
        <v>0</v>
      </c>
      <c r="AK241" s="554">
        <v>0</v>
      </c>
      <c r="AL241" s="554">
        <v>0</v>
      </c>
      <c r="AM241" s="554">
        <v>0</v>
      </c>
      <c r="AN241" s="554">
        <v>0</v>
      </c>
      <c r="AO241" s="554">
        <v>0</v>
      </c>
      <c r="AP241" s="554">
        <v>0</v>
      </c>
    </row>
    <row r="242" spans="2:42" s="101" customFormat="1" ht="13.5" customHeight="1" x14ac:dyDescent="0.2">
      <c r="C242" s="149"/>
      <c r="D242" s="573" t="s">
        <v>20</v>
      </c>
      <c r="E242" s="128"/>
      <c r="F242" s="128"/>
      <c r="G242" s="554">
        <v>0</v>
      </c>
      <c r="H242" s="554">
        <v>0</v>
      </c>
      <c r="I242" s="554">
        <v>0</v>
      </c>
      <c r="J242" s="554">
        <v>0</v>
      </c>
      <c r="K242" s="554">
        <v>0</v>
      </c>
      <c r="L242" s="554">
        <v>0</v>
      </c>
      <c r="M242" s="554">
        <v>0</v>
      </c>
      <c r="N242" s="554">
        <v>0</v>
      </c>
      <c r="O242" s="554">
        <v>0</v>
      </c>
      <c r="P242" s="554">
        <v>0</v>
      </c>
      <c r="Q242" s="554">
        <v>0</v>
      </c>
      <c r="R242" s="554">
        <v>0</v>
      </c>
      <c r="S242" s="554">
        <v>0</v>
      </c>
      <c r="T242" s="554">
        <v>0</v>
      </c>
      <c r="U242" s="554">
        <v>0</v>
      </c>
      <c r="V242" s="554">
        <v>0</v>
      </c>
      <c r="W242" s="554">
        <v>0</v>
      </c>
      <c r="X242" s="554">
        <v>0</v>
      </c>
      <c r="Y242" s="554">
        <v>0</v>
      </c>
      <c r="Z242" s="554">
        <v>0</v>
      </c>
      <c r="AA242" s="554">
        <v>0</v>
      </c>
      <c r="AB242" s="554">
        <v>0</v>
      </c>
      <c r="AC242" s="554">
        <v>0</v>
      </c>
      <c r="AD242" s="554">
        <v>0</v>
      </c>
      <c r="AE242" s="554">
        <v>0</v>
      </c>
      <c r="AF242" s="554">
        <v>0</v>
      </c>
      <c r="AG242" s="554">
        <v>0</v>
      </c>
      <c r="AH242" s="554">
        <v>0</v>
      </c>
      <c r="AI242" s="554">
        <v>0</v>
      </c>
      <c r="AJ242" s="554">
        <v>0</v>
      </c>
      <c r="AK242" s="554">
        <v>0</v>
      </c>
      <c r="AL242" s="554">
        <v>0</v>
      </c>
      <c r="AM242" s="554">
        <v>0</v>
      </c>
      <c r="AN242" s="554">
        <v>0</v>
      </c>
      <c r="AO242" s="554">
        <v>0</v>
      </c>
      <c r="AP242" s="554">
        <v>0</v>
      </c>
    </row>
    <row r="243" spans="2:42" ht="13.5" customHeight="1" x14ac:dyDescent="0.2">
      <c r="C243" s="243"/>
      <c r="D243" s="243"/>
      <c r="E243" s="114" t="s">
        <v>3</v>
      </c>
      <c r="F243" s="243"/>
      <c r="G243" s="269">
        <f>SUM(G239:G242)</f>
        <v>0</v>
      </c>
      <c r="H243" s="269">
        <f t="shared" ref="H243:AP243" si="68">SUM(H239:H242)</f>
        <v>0</v>
      </c>
      <c r="I243" s="269">
        <f t="shared" si="68"/>
        <v>0</v>
      </c>
      <c r="J243" s="269">
        <f t="shared" si="68"/>
        <v>0</v>
      </c>
      <c r="K243" s="269">
        <f t="shared" si="68"/>
        <v>0</v>
      </c>
      <c r="L243" s="269">
        <f t="shared" si="68"/>
        <v>0</v>
      </c>
      <c r="M243" s="269">
        <f t="shared" si="68"/>
        <v>0</v>
      </c>
      <c r="N243" s="269">
        <f t="shared" si="68"/>
        <v>0</v>
      </c>
      <c r="O243" s="269">
        <f t="shared" si="68"/>
        <v>0</v>
      </c>
      <c r="P243" s="269">
        <f t="shared" si="68"/>
        <v>0</v>
      </c>
      <c r="Q243" s="269">
        <f t="shared" si="68"/>
        <v>0</v>
      </c>
      <c r="R243" s="269">
        <f t="shared" si="68"/>
        <v>0</v>
      </c>
      <c r="S243" s="269">
        <f t="shared" si="68"/>
        <v>0</v>
      </c>
      <c r="T243" s="269">
        <f t="shared" si="68"/>
        <v>0</v>
      </c>
      <c r="U243" s="269">
        <f t="shared" si="68"/>
        <v>0</v>
      </c>
      <c r="V243" s="269">
        <f t="shared" si="68"/>
        <v>0</v>
      </c>
      <c r="W243" s="269">
        <f t="shared" si="68"/>
        <v>0</v>
      </c>
      <c r="X243" s="269">
        <f t="shared" si="68"/>
        <v>0</v>
      </c>
      <c r="Y243" s="269">
        <f t="shared" si="68"/>
        <v>0</v>
      </c>
      <c r="Z243" s="269">
        <f t="shared" si="68"/>
        <v>0</v>
      </c>
      <c r="AA243" s="269">
        <f t="shared" si="68"/>
        <v>0</v>
      </c>
      <c r="AB243" s="269">
        <f t="shared" si="68"/>
        <v>0</v>
      </c>
      <c r="AC243" s="269">
        <f t="shared" si="68"/>
        <v>0</v>
      </c>
      <c r="AD243" s="269">
        <f t="shared" si="68"/>
        <v>0</v>
      </c>
      <c r="AE243" s="269">
        <f t="shared" si="68"/>
        <v>0</v>
      </c>
      <c r="AF243" s="269">
        <f t="shared" si="68"/>
        <v>0</v>
      </c>
      <c r="AG243" s="269">
        <f t="shared" si="68"/>
        <v>0</v>
      </c>
      <c r="AH243" s="269">
        <f t="shared" si="68"/>
        <v>0</v>
      </c>
      <c r="AI243" s="269">
        <f t="shared" si="68"/>
        <v>0</v>
      </c>
      <c r="AJ243" s="269">
        <f t="shared" si="68"/>
        <v>0</v>
      </c>
      <c r="AK243" s="269">
        <f t="shared" si="68"/>
        <v>0</v>
      </c>
      <c r="AL243" s="269">
        <f t="shared" si="68"/>
        <v>0</v>
      </c>
      <c r="AM243" s="269">
        <f t="shared" si="68"/>
        <v>0</v>
      </c>
      <c r="AN243" s="269">
        <f t="shared" si="68"/>
        <v>0</v>
      </c>
      <c r="AO243" s="269">
        <f t="shared" si="68"/>
        <v>0</v>
      </c>
      <c r="AP243" s="269">
        <f t="shared" si="68"/>
        <v>0</v>
      </c>
    </row>
    <row r="244" spans="2:42" ht="13.5" customHeight="1" x14ac:dyDescent="0.2"/>
    <row r="245" spans="2:42" ht="15.75" customHeight="1" x14ac:dyDescent="0.2">
      <c r="C245" s="288" t="s">
        <v>252</v>
      </c>
      <c r="D245" s="289"/>
      <c r="E245" s="290"/>
      <c r="F245" s="290"/>
      <c r="G245" s="277">
        <f>G214+G221+G227+G236+G243+G203</f>
        <v>0</v>
      </c>
      <c r="H245" s="277">
        <f>H214+H221+H227+H236+H243+H203</f>
        <v>0</v>
      </c>
      <c r="I245" s="277">
        <f t="shared" ref="I245:AP245" si="69">I214+I221+I227+I236+I243+I203</f>
        <v>0</v>
      </c>
      <c r="J245" s="277">
        <f t="shared" si="69"/>
        <v>0</v>
      </c>
      <c r="K245" s="277">
        <f t="shared" si="69"/>
        <v>0</v>
      </c>
      <c r="L245" s="277">
        <f t="shared" si="69"/>
        <v>0</v>
      </c>
      <c r="M245" s="277">
        <f t="shared" si="69"/>
        <v>0</v>
      </c>
      <c r="N245" s="277">
        <f t="shared" si="69"/>
        <v>0</v>
      </c>
      <c r="O245" s="277">
        <f t="shared" si="69"/>
        <v>0</v>
      </c>
      <c r="P245" s="277">
        <f t="shared" si="69"/>
        <v>0</v>
      </c>
      <c r="Q245" s="277">
        <f t="shared" si="69"/>
        <v>0</v>
      </c>
      <c r="R245" s="277">
        <f t="shared" si="69"/>
        <v>0</v>
      </c>
      <c r="S245" s="277">
        <f t="shared" si="69"/>
        <v>0</v>
      </c>
      <c r="T245" s="277">
        <f t="shared" si="69"/>
        <v>0</v>
      </c>
      <c r="U245" s="277">
        <f t="shared" si="69"/>
        <v>0</v>
      </c>
      <c r="V245" s="277">
        <f t="shared" si="69"/>
        <v>0</v>
      </c>
      <c r="W245" s="277">
        <f t="shared" si="69"/>
        <v>0</v>
      </c>
      <c r="X245" s="277">
        <f t="shared" si="69"/>
        <v>0</v>
      </c>
      <c r="Y245" s="277">
        <f t="shared" si="69"/>
        <v>0</v>
      </c>
      <c r="Z245" s="277">
        <f t="shared" si="69"/>
        <v>0</v>
      </c>
      <c r="AA245" s="277">
        <f t="shared" si="69"/>
        <v>0</v>
      </c>
      <c r="AB245" s="277">
        <f t="shared" si="69"/>
        <v>0</v>
      </c>
      <c r="AC245" s="277">
        <f t="shared" si="69"/>
        <v>0</v>
      </c>
      <c r="AD245" s="277">
        <f t="shared" si="69"/>
        <v>0</v>
      </c>
      <c r="AE245" s="277">
        <f t="shared" si="69"/>
        <v>0</v>
      </c>
      <c r="AF245" s="277">
        <f t="shared" si="69"/>
        <v>0</v>
      </c>
      <c r="AG245" s="277">
        <f t="shared" si="69"/>
        <v>0</v>
      </c>
      <c r="AH245" s="277">
        <f t="shared" si="69"/>
        <v>0</v>
      </c>
      <c r="AI245" s="277">
        <f t="shared" si="69"/>
        <v>0</v>
      </c>
      <c r="AJ245" s="277">
        <f t="shared" si="69"/>
        <v>0</v>
      </c>
      <c r="AK245" s="277">
        <f t="shared" si="69"/>
        <v>0</v>
      </c>
      <c r="AL245" s="277">
        <f t="shared" si="69"/>
        <v>0</v>
      </c>
      <c r="AM245" s="277">
        <f t="shared" si="69"/>
        <v>0</v>
      </c>
      <c r="AN245" s="277">
        <f t="shared" si="69"/>
        <v>0</v>
      </c>
      <c r="AO245" s="277">
        <f t="shared" si="69"/>
        <v>0</v>
      </c>
      <c r="AP245" s="277">
        <f t="shared" si="69"/>
        <v>0</v>
      </c>
    </row>
    <row r="246" spans="2:42" ht="13.5" customHeight="1" x14ac:dyDescent="0.2"/>
    <row r="247" spans="2:42" x14ac:dyDescent="0.2">
      <c r="C247" s="291" t="s">
        <v>379</v>
      </c>
    </row>
    <row r="248" spans="2:42" x14ac:dyDescent="0.2">
      <c r="D248" s="292"/>
    </row>
    <row r="250" spans="2:42" s="293" customFormat="1" ht="18.75" x14ac:dyDescent="0.2">
      <c r="B250" s="205" t="s">
        <v>278</v>
      </c>
      <c r="C250" s="205"/>
      <c r="D250" s="220"/>
      <c r="E250" s="204"/>
      <c r="F250" s="204"/>
      <c r="G250" s="204"/>
      <c r="H250" s="204"/>
      <c r="I250" s="204"/>
      <c r="J250" s="204"/>
      <c r="K250" s="204"/>
      <c r="L250" s="204"/>
      <c r="M250" s="204"/>
      <c r="N250" s="204"/>
      <c r="O250" s="204"/>
      <c r="P250" s="204"/>
      <c r="Q250" s="204"/>
      <c r="R250" s="204"/>
      <c r="S250" s="204"/>
      <c r="T250" s="204"/>
      <c r="U250" s="204"/>
      <c r="V250" s="204"/>
      <c r="W250" s="204"/>
      <c r="X250" s="204"/>
      <c r="Y250" s="204"/>
      <c r="Z250" s="204"/>
      <c r="AA250" s="204"/>
      <c r="AB250" s="204"/>
      <c r="AC250" s="204"/>
      <c r="AD250" s="204"/>
      <c r="AE250" s="204"/>
      <c r="AF250" s="204"/>
      <c r="AG250" s="204"/>
      <c r="AH250" s="204"/>
      <c r="AI250" s="204"/>
      <c r="AJ250" s="204"/>
      <c r="AK250" s="204"/>
      <c r="AL250" s="204"/>
      <c r="AM250" s="204"/>
      <c r="AN250" s="204"/>
      <c r="AO250" s="204"/>
      <c r="AP250" s="204"/>
    </row>
    <row r="251" spans="2:42" ht="4.5" customHeight="1" x14ac:dyDescent="0.2">
      <c r="C251" s="256"/>
    </row>
    <row r="252" spans="2:42" x14ac:dyDescent="0.2">
      <c r="C252" s="90" t="s">
        <v>81</v>
      </c>
    </row>
    <row r="254" spans="2:42" ht="15.75" x14ac:dyDescent="0.2">
      <c r="C254" s="240" t="s">
        <v>38</v>
      </c>
      <c r="D254" s="290"/>
      <c r="E254" s="290"/>
      <c r="F254" s="290"/>
      <c r="G254" s="294">
        <f t="shared" ref="G254:AP254" si="70">G106</f>
        <v>42217</v>
      </c>
      <c r="H254" s="294">
        <f t="shared" si="70"/>
        <v>42248</v>
      </c>
      <c r="I254" s="294">
        <f t="shared" si="70"/>
        <v>42278</v>
      </c>
      <c r="J254" s="294">
        <f t="shared" si="70"/>
        <v>42309</v>
      </c>
      <c r="K254" s="294">
        <f t="shared" si="70"/>
        <v>42339</v>
      </c>
      <c r="L254" s="294">
        <f t="shared" si="70"/>
        <v>42370</v>
      </c>
      <c r="M254" s="294">
        <f t="shared" si="70"/>
        <v>42401</v>
      </c>
      <c r="N254" s="294">
        <f t="shared" si="70"/>
        <v>42430</v>
      </c>
      <c r="O254" s="294">
        <f t="shared" si="70"/>
        <v>42461</v>
      </c>
      <c r="P254" s="294">
        <f t="shared" si="70"/>
        <v>42491</v>
      </c>
      <c r="Q254" s="294">
        <f t="shared" si="70"/>
        <v>42522</v>
      </c>
      <c r="R254" s="294">
        <f t="shared" si="70"/>
        <v>42552</v>
      </c>
      <c r="S254" s="294">
        <f t="shared" si="70"/>
        <v>42583</v>
      </c>
      <c r="T254" s="294">
        <f t="shared" si="70"/>
        <v>42614</v>
      </c>
      <c r="U254" s="294">
        <f t="shared" si="70"/>
        <v>42644</v>
      </c>
      <c r="V254" s="294">
        <f t="shared" si="70"/>
        <v>42675</v>
      </c>
      <c r="W254" s="294">
        <f t="shared" si="70"/>
        <v>42705</v>
      </c>
      <c r="X254" s="294">
        <f t="shared" si="70"/>
        <v>42736</v>
      </c>
      <c r="Y254" s="294">
        <f t="shared" si="70"/>
        <v>42767</v>
      </c>
      <c r="Z254" s="294">
        <f t="shared" si="70"/>
        <v>42795</v>
      </c>
      <c r="AA254" s="294">
        <f t="shared" si="70"/>
        <v>42826</v>
      </c>
      <c r="AB254" s="294">
        <f t="shared" si="70"/>
        <v>42856</v>
      </c>
      <c r="AC254" s="294">
        <f t="shared" si="70"/>
        <v>42887</v>
      </c>
      <c r="AD254" s="294">
        <f t="shared" si="70"/>
        <v>42917</v>
      </c>
      <c r="AE254" s="294">
        <f t="shared" si="70"/>
        <v>42948</v>
      </c>
      <c r="AF254" s="294">
        <f t="shared" si="70"/>
        <v>42979</v>
      </c>
      <c r="AG254" s="294">
        <f t="shared" si="70"/>
        <v>43009</v>
      </c>
      <c r="AH254" s="294">
        <f t="shared" si="70"/>
        <v>43040</v>
      </c>
      <c r="AI254" s="294">
        <f t="shared" si="70"/>
        <v>43070</v>
      </c>
      <c r="AJ254" s="294">
        <f t="shared" si="70"/>
        <v>43101</v>
      </c>
      <c r="AK254" s="294">
        <f t="shared" si="70"/>
        <v>43132</v>
      </c>
      <c r="AL254" s="294">
        <f t="shared" si="70"/>
        <v>43160</v>
      </c>
      <c r="AM254" s="294">
        <f t="shared" si="70"/>
        <v>43191</v>
      </c>
      <c r="AN254" s="294">
        <f t="shared" si="70"/>
        <v>43221</v>
      </c>
      <c r="AO254" s="294">
        <f t="shared" si="70"/>
        <v>43252</v>
      </c>
      <c r="AP254" s="294">
        <f t="shared" si="70"/>
        <v>43282</v>
      </c>
    </row>
    <row r="255" spans="2:42" x14ac:dyDescent="0.2">
      <c r="D255" s="256"/>
      <c r="E255" s="256"/>
      <c r="F255" s="256"/>
      <c r="G255" s="295"/>
      <c r="H255" s="295"/>
      <c r="I255" s="295"/>
      <c r="J255" s="295"/>
      <c r="K255" s="295"/>
      <c r="L255" s="295"/>
      <c r="M255" s="295"/>
      <c r="N255" s="295"/>
      <c r="O255" s="295"/>
      <c r="P255" s="295"/>
      <c r="Q255" s="295"/>
      <c r="R255" s="295"/>
      <c r="S255" s="295"/>
      <c r="T255" s="295"/>
      <c r="U255" s="295"/>
      <c r="V255" s="295"/>
      <c r="W255" s="295"/>
      <c r="X255" s="295"/>
      <c r="Y255" s="295"/>
      <c r="Z255" s="295"/>
      <c r="AA255" s="295"/>
      <c r="AB255" s="295"/>
      <c r="AC255" s="295"/>
      <c r="AD255" s="295"/>
      <c r="AE255" s="295"/>
      <c r="AF255" s="295"/>
      <c r="AG255" s="295"/>
      <c r="AH255" s="295"/>
      <c r="AI255" s="295"/>
      <c r="AJ255" s="295"/>
      <c r="AK255" s="295"/>
      <c r="AL255" s="295"/>
      <c r="AM255" s="295"/>
      <c r="AN255" s="295"/>
      <c r="AO255" s="295"/>
      <c r="AP255" s="295"/>
    </row>
    <row r="256" spans="2:42" s="256" customFormat="1" x14ac:dyDescent="0.2">
      <c r="C256" s="296" t="s">
        <v>302</v>
      </c>
      <c r="D256" s="296"/>
      <c r="E256" s="296"/>
      <c r="F256" s="296"/>
      <c r="G256" s="297">
        <f t="shared" ref="G256:AP256" si="71">G90-G91</f>
        <v>0</v>
      </c>
      <c r="H256" s="297">
        <f t="shared" si="71"/>
        <v>0</v>
      </c>
      <c r="I256" s="297">
        <f t="shared" si="71"/>
        <v>0</v>
      </c>
      <c r="J256" s="297">
        <f t="shared" si="71"/>
        <v>0</v>
      </c>
      <c r="K256" s="297">
        <f t="shared" si="71"/>
        <v>0</v>
      </c>
      <c r="L256" s="297">
        <f t="shared" si="71"/>
        <v>0</v>
      </c>
      <c r="M256" s="297">
        <f t="shared" si="71"/>
        <v>0</v>
      </c>
      <c r="N256" s="297">
        <f t="shared" si="71"/>
        <v>0</v>
      </c>
      <c r="O256" s="297">
        <f t="shared" si="71"/>
        <v>0</v>
      </c>
      <c r="P256" s="297">
        <f t="shared" si="71"/>
        <v>0</v>
      </c>
      <c r="Q256" s="297">
        <f t="shared" si="71"/>
        <v>0</v>
      </c>
      <c r="R256" s="297">
        <f t="shared" si="71"/>
        <v>0</v>
      </c>
      <c r="S256" s="297">
        <f t="shared" si="71"/>
        <v>0</v>
      </c>
      <c r="T256" s="297">
        <f t="shared" si="71"/>
        <v>0</v>
      </c>
      <c r="U256" s="297">
        <f t="shared" si="71"/>
        <v>0</v>
      </c>
      <c r="V256" s="297">
        <f t="shared" si="71"/>
        <v>0</v>
      </c>
      <c r="W256" s="297">
        <f t="shared" si="71"/>
        <v>0</v>
      </c>
      <c r="X256" s="297">
        <f t="shared" si="71"/>
        <v>0</v>
      </c>
      <c r="Y256" s="297">
        <f t="shared" si="71"/>
        <v>0</v>
      </c>
      <c r="Z256" s="297">
        <f t="shared" si="71"/>
        <v>0</v>
      </c>
      <c r="AA256" s="297">
        <f t="shared" si="71"/>
        <v>0</v>
      </c>
      <c r="AB256" s="297">
        <f t="shared" si="71"/>
        <v>0</v>
      </c>
      <c r="AC256" s="297">
        <f t="shared" si="71"/>
        <v>0</v>
      </c>
      <c r="AD256" s="297">
        <f t="shared" si="71"/>
        <v>0</v>
      </c>
      <c r="AE256" s="297">
        <f t="shared" si="71"/>
        <v>0</v>
      </c>
      <c r="AF256" s="297">
        <f t="shared" si="71"/>
        <v>0</v>
      </c>
      <c r="AG256" s="297">
        <f t="shared" si="71"/>
        <v>0</v>
      </c>
      <c r="AH256" s="297">
        <f t="shared" si="71"/>
        <v>0</v>
      </c>
      <c r="AI256" s="297">
        <f t="shared" si="71"/>
        <v>0</v>
      </c>
      <c r="AJ256" s="297">
        <f t="shared" si="71"/>
        <v>0</v>
      </c>
      <c r="AK256" s="297">
        <f t="shared" si="71"/>
        <v>0</v>
      </c>
      <c r="AL256" s="297">
        <f t="shared" si="71"/>
        <v>0</v>
      </c>
      <c r="AM256" s="297">
        <f t="shared" si="71"/>
        <v>0</v>
      </c>
      <c r="AN256" s="297">
        <f t="shared" si="71"/>
        <v>0</v>
      </c>
      <c r="AO256" s="297">
        <f t="shared" si="71"/>
        <v>0</v>
      </c>
      <c r="AP256" s="297">
        <f t="shared" si="71"/>
        <v>0</v>
      </c>
    </row>
    <row r="257" spans="3:42" x14ac:dyDescent="0.2">
      <c r="C257" s="128" t="s">
        <v>282</v>
      </c>
      <c r="D257" s="128"/>
      <c r="E257" s="144"/>
      <c r="F257" s="144"/>
      <c r="G257" s="298">
        <f t="shared" ref="G257:AP257" si="72">G94</f>
        <v>0</v>
      </c>
      <c r="H257" s="298">
        <f t="shared" si="72"/>
        <v>0</v>
      </c>
      <c r="I257" s="298">
        <f t="shared" si="72"/>
        <v>0</v>
      </c>
      <c r="J257" s="298">
        <f t="shared" si="72"/>
        <v>0</v>
      </c>
      <c r="K257" s="298">
        <f t="shared" si="72"/>
        <v>0</v>
      </c>
      <c r="L257" s="298">
        <f t="shared" si="72"/>
        <v>0</v>
      </c>
      <c r="M257" s="298">
        <f t="shared" si="72"/>
        <v>0</v>
      </c>
      <c r="N257" s="298">
        <f t="shared" si="72"/>
        <v>0</v>
      </c>
      <c r="O257" s="298">
        <f t="shared" si="72"/>
        <v>0</v>
      </c>
      <c r="P257" s="298">
        <f t="shared" si="72"/>
        <v>0</v>
      </c>
      <c r="Q257" s="298">
        <f t="shared" si="72"/>
        <v>0</v>
      </c>
      <c r="R257" s="298">
        <f t="shared" si="72"/>
        <v>0</v>
      </c>
      <c r="S257" s="298">
        <f t="shared" si="72"/>
        <v>0</v>
      </c>
      <c r="T257" s="298">
        <f t="shared" si="72"/>
        <v>0</v>
      </c>
      <c r="U257" s="298">
        <f t="shared" si="72"/>
        <v>0</v>
      </c>
      <c r="V257" s="298">
        <f t="shared" si="72"/>
        <v>0</v>
      </c>
      <c r="W257" s="298">
        <f t="shared" si="72"/>
        <v>0</v>
      </c>
      <c r="X257" s="298">
        <f t="shared" si="72"/>
        <v>0</v>
      </c>
      <c r="Y257" s="298">
        <f t="shared" si="72"/>
        <v>0</v>
      </c>
      <c r="Z257" s="298">
        <f t="shared" si="72"/>
        <v>0</v>
      </c>
      <c r="AA257" s="298">
        <f t="shared" si="72"/>
        <v>0</v>
      </c>
      <c r="AB257" s="298">
        <f t="shared" si="72"/>
        <v>0</v>
      </c>
      <c r="AC257" s="298">
        <f t="shared" si="72"/>
        <v>0</v>
      </c>
      <c r="AD257" s="298">
        <f t="shared" si="72"/>
        <v>0</v>
      </c>
      <c r="AE257" s="298">
        <f t="shared" si="72"/>
        <v>0</v>
      </c>
      <c r="AF257" s="298">
        <f t="shared" si="72"/>
        <v>0</v>
      </c>
      <c r="AG257" s="298">
        <f t="shared" si="72"/>
        <v>0</v>
      </c>
      <c r="AH257" s="298">
        <f t="shared" si="72"/>
        <v>0</v>
      </c>
      <c r="AI257" s="298">
        <f t="shared" si="72"/>
        <v>0</v>
      </c>
      <c r="AJ257" s="298">
        <f t="shared" si="72"/>
        <v>0</v>
      </c>
      <c r="AK257" s="298">
        <f t="shared" si="72"/>
        <v>0</v>
      </c>
      <c r="AL257" s="298">
        <f t="shared" si="72"/>
        <v>0</v>
      </c>
      <c r="AM257" s="298">
        <f t="shared" si="72"/>
        <v>0</v>
      </c>
      <c r="AN257" s="298">
        <f t="shared" si="72"/>
        <v>0</v>
      </c>
      <c r="AO257" s="298">
        <f t="shared" si="72"/>
        <v>0</v>
      </c>
      <c r="AP257" s="298">
        <f t="shared" si="72"/>
        <v>0</v>
      </c>
    </row>
    <row r="258" spans="3:42" s="301" customFormat="1" x14ac:dyDescent="0.2">
      <c r="C258" s="299" t="s">
        <v>237</v>
      </c>
      <c r="D258" s="299"/>
      <c r="E258" s="299"/>
      <c r="F258" s="299"/>
      <c r="G258" s="300">
        <f t="shared" ref="G258:AP258" si="73">G257-G92</f>
        <v>0</v>
      </c>
      <c r="H258" s="300">
        <f t="shared" si="73"/>
        <v>0</v>
      </c>
      <c r="I258" s="300">
        <f t="shared" si="73"/>
        <v>0</v>
      </c>
      <c r="J258" s="300">
        <f t="shared" si="73"/>
        <v>0</v>
      </c>
      <c r="K258" s="300">
        <f t="shared" si="73"/>
        <v>0</v>
      </c>
      <c r="L258" s="300">
        <f t="shared" si="73"/>
        <v>0</v>
      </c>
      <c r="M258" s="300">
        <f t="shared" si="73"/>
        <v>0</v>
      </c>
      <c r="N258" s="300">
        <f t="shared" si="73"/>
        <v>0</v>
      </c>
      <c r="O258" s="300">
        <f t="shared" si="73"/>
        <v>0</v>
      </c>
      <c r="P258" s="300">
        <f t="shared" si="73"/>
        <v>0</v>
      </c>
      <c r="Q258" s="300">
        <f t="shared" si="73"/>
        <v>0</v>
      </c>
      <c r="R258" s="300">
        <f t="shared" si="73"/>
        <v>0</v>
      </c>
      <c r="S258" s="300">
        <f t="shared" si="73"/>
        <v>0</v>
      </c>
      <c r="T258" s="300">
        <f t="shared" si="73"/>
        <v>0</v>
      </c>
      <c r="U258" s="300">
        <f t="shared" si="73"/>
        <v>0</v>
      </c>
      <c r="V258" s="300">
        <f t="shared" si="73"/>
        <v>0</v>
      </c>
      <c r="W258" s="300">
        <f t="shared" si="73"/>
        <v>0</v>
      </c>
      <c r="X258" s="300">
        <f t="shared" si="73"/>
        <v>0</v>
      </c>
      <c r="Y258" s="300">
        <f t="shared" si="73"/>
        <v>0</v>
      </c>
      <c r="Z258" s="300">
        <f t="shared" si="73"/>
        <v>0</v>
      </c>
      <c r="AA258" s="300">
        <f t="shared" si="73"/>
        <v>0</v>
      </c>
      <c r="AB258" s="300">
        <f t="shared" si="73"/>
        <v>0</v>
      </c>
      <c r="AC258" s="300">
        <f t="shared" si="73"/>
        <v>0</v>
      </c>
      <c r="AD258" s="300">
        <f t="shared" si="73"/>
        <v>0</v>
      </c>
      <c r="AE258" s="300">
        <f t="shared" si="73"/>
        <v>0</v>
      </c>
      <c r="AF258" s="300">
        <f t="shared" si="73"/>
        <v>0</v>
      </c>
      <c r="AG258" s="300">
        <f t="shared" si="73"/>
        <v>0</v>
      </c>
      <c r="AH258" s="300">
        <f t="shared" si="73"/>
        <v>0</v>
      </c>
      <c r="AI258" s="300">
        <f t="shared" si="73"/>
        <v>0</v>
      </c>
      <c r="AJ258" s="300">
        <f t="shared" si="73"/>
        <v>0</v>
      </c>
      <c r="AK258" s="300">
        <f t="shared" si="73"/>
        <v>0</v>
      </c>
      <c r="AL258" s="300">
        <f t="shared" si="73"/>
        <v>0</v>
      </c>
      <c r="AM258" s="300">
        <f t="shared" si="73"/>
        <v>0</v>
      </c>
      <c r="AN258" s="300">
        <f t="shared" si="73"/>
        <v>0</v>
      </c>
      <c r="AO258" s="300">
        <f t="shared" si="73"/>
        <v>0</v>
      </c>
      <c r="AP258" s="300">
        <f t="shared" si="73"/>
        <v>0</v>
      </c>
    </row>
    <row r="259" spans="3:42" x14ac:dyDescent="0.2">
      <c r="C259" s="296" t="s">
        <v>301</v>
      </c>
      <c r="D259" s="296"/>
      <c r="E259" s="296"/>
      <c r="F259" s="296"/>
      <c r="G259" s="297">
        <f>G195+G245</f>
        <v>0</v>
      </c>
      <c r="H259" s="297">
        <f t="shared" ref="H259:AP259" si="74">H195+H245</f>
        <v>0</v>
      </c>
      <c r="I259" s="297">
        <f t="shared" si="74"/>
        <v>0</v>
      </c>
      <c r="J259" s="297">
        <f t="shared" si="74"/>
        <v>0</v>
      </c>
      <c r="K259" s="297">
        <f t="shared" si="74"/>
        <v>0</v>
      </c>
      <c r="L259" s="297">
        <f t="shared" si="74"/>
        <v>0</v>
      </c>
      <c r="M259" s="297">
        <f t="shared" si="74"/>
        <v>0</v>
      </c>
      <c r="N259" s="297">
        <f t="shared" si="74"/>
        <v>0</v>
      </c>
      <c r="O259" s="297">
        <f t="shared" si="74"/>
        <v>0</v>
      </c>
      <c r="P259" s="297">
        <f t="shared" si="74"/>
        <v>0</v>
      </c>
      <c r="Q259" s="297">
        <f t="shared" si="74"/>
        <v>0</v>
      </c>
      <c r="R259" s="297">
        <f t="shared" si="74"/>
        <v>0</v>
      </c>
      <c r="S259" s="297">
        <f t="shared" si="74"/>
        <v>0</v>
      </c>
      <c r="T259" s="297">
        <f t="shared" si="74"/>
        <v>0</v>
      </c>
      <c r="U259" s="297">
        <f t="shared" si="74"/>
        <v>0</v>
      </c>
      <c r="V259" s="297">
        <f t="shared" si="74"/>
        <v>0</v>
      </c>
      <c r="W259" s="297">
        <f t="shared" si="74"/>
        <v>0</v>
      </c>
      <c r="X259" s="297">
        <f t="shared" si="74"/>
        <v>0</v>
      </c>
      <c r="Y259" s="297">
        <f t="shared" si="74"/>
        <v>0</v>
      </c>
      <c r="Z259" s="297">
        <f t="shared" si="74"/>
        <v>0</v>
      </c>
      <c r="AA259" s="297">
        <f t="shared" si="74"/>
        <v>0</v>
      </c>
      <c r="AB259" s="297">
        <f t="shared" si="74"/>
        <v>0</v>
      </c>
      <c r="AC259" s="297">
        <f t="shared" si="74"/>
        <v>0</v>
      </c>
      <c r="AD259" s="297">
        <f t="shared" si="74"/>
        <v>0</v>
      </c>
      <c r="AE259" s="297">
        <f t="shared" si="74"/>
        <v>0</v>
      </c>
      <c r="AF259" s="297">
        <f t="shared" si="74"/>
        <v>0</v>
      </c>
      <c r="AG259" s="297">
        <f t="shared" si="74"/>
        <v>0</v>
      </c>
      <c r="AH259" s="297">
        <f t="shared" si="74"/>
        <v>0</v>
      </c>
      <c r="AI259" s="297">
        <f t="shared" si="74"/>
        <v>0</v>
      </c>
      <c r="AJ259" s="297">
        <f t="shared" si="74"/>
        <v>0</v>
      </c>
      <c r="AK259" s="297">
        <f t="shared" si="74"/>
        <v>0</v>
      </c>
      <c r="AL259" s="297">
        <f t="shared" si="74"/>
        <v>0</v>
      </c>
      <c r="AM259" s="297">
        <f t="shared" si="74"/>
        <v>0</v>
      </c>
      <c r="AN259" s="297">
        <f t="shared" si="74"/>
        <v>0</v>
      </c>
      <c r="AO259" s="297">
        <f t="shared" si="74"/>
        <v>0</v>
      </c>
      <c r="AP259" s="297">
        <f t="shared" si="74"/>
        <v>0</v>
      </c>
    </row>
    <row r="260" spans="3:42" x14ac:dyDescent="0.2">
      <c r="C260" s="128" t="s">
        <v>283</v>
      </c>
      <c r="D260" s="144"/>
      <c r="E260" s="144"/>
      <c r="F260" s="144"/>
      <c r="G260" s="298">
        <f>G196+G245</f>
        <v>0</v>
      </c>
      <c r="H260" s="298">
        <f t="shared" ref="H260:AP260" si="75">H196+H245</f>
        <v>0</v>
      </c>
      <c r="I260" s="298">
        <f t="shared" si="75"/>
        <v>0</v>
      </c>
      <c r="J260" s="298">
        <f t="shared" si="75"/>
        <v>0</v>
      </c>
      <c r="K260" s="298">
        <f t="shared" si="75"/>
        <v>0</v>
      </c>
      <c r="L260" s="298">
        <f t="shared" si="75"/>
        <v>0</v>
      </c>
      <c r="M260" s="298">
        <f t="shared" si="75"/>
        <v>0</v>
      </c>
      <c r="N260" s="298">
        <f t="shared" si="75"/>
        <v>0</v>
      </c>
      <c r="O260" s="298">
        <f t="shared" si="75"/>
        <v>0</v>
      </c>
      <c r="P260" s="298">
        <f t="shared" si="75"/>
        <v>0</v>
      </c>
      <c r="Q260" s="298">
        <f t="shared" si="75"/>
        <v>0</v>
      </c>
      <c r="R260" s="298">
        <f t="shared" si="75"/>
        <v>0</v>
      </c>
      <c r="S260" s="298">
        <f t="shared" si="75"/>
        <v>0</v>
      </c>
      <c r="T260" s="298">
        <f t="shared" si="75"/>
        <v>0</v>
      </c>
      <c r="U260" s="298">
        <f t="shared" si="75"/>
        <v>0</v>
      </c>
      <c r="V260" s="298">
        <f t="shared" si="75"/>
        <v>0</v>
      </c>
      <c r="W260" s="298">
        <f t="shared" si="75"/>
        <v>0</v>
      </c>
      <c r="X260" s="298">
        <f t="shared" si="75"/>
        <v>0</v>
      </c>
      <c r="Y260" s="298">
        <f t="shared" si="75"/>
        <v>0</v>
      </c>
      <c r="Z260" s="298">
        <f t="shared" si="75"/>
        <v>0</v>
      </c>
      <c r="AA260" s="298">
        <f t="shared" si="75"/>
        <v>0</v>
      </c>
      <c r="AB260" s="298">
        <f t="shared" si="75"/>
        <v>0</v>
      </c>
      <c r="AC260" s="298">
        <f t="shared" si="75"/>
        <v>0</v>
      </c>
      <c r="AD260" s="298">
        <f t="shared" si="75"/>
        <v>0</v>
      </c>
      <c r="AE260" s="298">
        <f t="shared" si="75"/>
        <v>0</v>
      </c>
      <c r="AF260" s="298">
        <f t="shared" si="75"/>
        <v>0</v>
      </c>
      <c r="AG260" s="298">
        <f t="shared" si="75"/>
        <v>0</v>
      </c>
      <c r="AH260" s="298">
        <f t="shared" si="75"/>
        <v>0</v>
      </c>
      <c r="AI260" s="298">
        <f t="shared" si="75"/>
        <v>0</v>
      </c>
      <c r="AJ260" s="298">
        <f t="shared" si="75"/>
        <v>0</v>
      </c>
      <c r="AK260" s="298">
        <f t="shared" si="75"/>
        <v>0</v>
      </c>
      <c r="AL260" s="298">
        <f t="shared" si="75"/>
        <v>0</v>
      </c>
      <c r="AM260" s="298">
        <f t="shared" si="75"/>
        <v>0</v>
      </c>
      <c r="AN260" s="298">
        <f t="shared" si="75"/>
        <v>0</v>
      </c>
      <c r="AO260" s="298">
        <f t="shared" si="75"/>
        <v>0</v>
      </c>
      <c r="AP260" s="298">
        <f t="shared" si="75"/>
        <v>0</v>
      </c>
    </row>
    <row r="261" spans="3:42" hidden="1" x14ac:dyDescent="0.2">
      <c r="C261" s="128"/>
      <c r="D261" s="128" t="s">
        <v>255</v>
      </c>
      <c r="E261" s="144"/>
      <c r="F261" s="144"/>
      <c r="G261" s="298">
        <f>G196-G193+G264</f>
        <v>0</v>
      </c>
      <c r="H261" s="298">
        <f t="shared" ref="H261:AP261" si="76">H196-H193+H264</f>
        <v>0</v>
      </c>
      <c r="I261" s="298">
        <f t="shared" si="76"/>
        <v>0</v>
      </c>
      <c r="J261" s="298">
        <f t="shared" si="76"/>
        <v>0</v>
      </c>
      <c r="K261" s="298">
        <f t="shared" si="76"/>
        <v>0</v>
      </c>
      <c r="L261" s="298">
        <f t="shared" si="76"/>
        <v>0</v>
      </c>
      <c r="M261" s="298">
        <f t="shared" si="76"/>
        <v>0</v>
      </c>
      <c r="N261" s="298">
        <f t="shared" si="76"/>
        <v>0</v>
      </c>
      <c r="O261" s="298">
        <f t="shared" si="76"/>
        <v>0</v>
      </c>
      <c r="P261" s="298">
        <f t="shared" si="76"/>
        <v>0</v>
      </c>
      <c r="Q261" s="298">
        <f t="shared" si="76"/>
        <v>0</v>
      </c>
      <c r="R261" s="298">
        <f t="shared" si="76"/>
        <v>0</v>
      </c>
      <c r="S261" s="298">
        <f t="shared" si="76"/>
        <v>0</v>
      </c>
      <c r="T261" s="298">
        <f t="shared" si="76"/>
        <v>0</v>
      </c>
      <c r="U261" s="298">
        <f t="shared" si="76"/>
        <v>0</v>
      </c>
      <c r="V261" s="298">
        <f t="shared" si="76"/>
        <v>0</v>
      </c>
      <c r="W261" s="298">
        <f t="shared" si="76"/>
        <v>0</v>
      </c>
      <c r="X261" s="298">
        <f t="shared" si="76"/>
        <v>0</v>
      </c>
      <c r="Y261" s="298">
        <f t="shared" si="76"/>
        <v>0</v>
      </c>
      <c r="Z261" s="298">
        <f t="shared" si="76"/>
        <v>0</v>
      </c>
      <c r="AA261" s="298">
        <f t="shared" si="76"/>
        <v>0</v>
      </c>
      <c r="AB261" s="298">
        <f t="shared" si="76"/>
        <v>0</v>
      </c>
      <c r="AC261" s="298">
        <f t="shared" si="76"/>
        <v>0</v>
      </c>
      <c r="AD261" s="298">
        <f t="shared" si="76"/>
        <v>0</v>
      </c>
      <c r="AE261" s="298">
        <f t="shared" si="76"/>
        <v>0</v>
      </c>
      <c r="AF261" s="298">
        <f t="shared" si="76"/>
        <v>0</v>
      </c>
      <c r="AG261" s="298">
        <f t="shared" si="76"/>
        <v>0</v>
      </c>
      <c r="AH261" s="298">
        <f t="shared" si="76"/>
        <v>0</v>
      </c>
      <c r="AI261" s="298">
        <f t="shared" si="76"/>
        <v>0</v>
      </c>
      <c r="AJ261" s="298">
        <f t="shared" si="76"/>
        <v>0</v>
      </c>
      <c r="AK261" s="298">
        <f t="shared" si="76"/>
        <v>0</v>
      </c>
      <c r="AL261" s="298">
        <f t="shared" si="76"/>
        <v>0</v>
      </c>
      <c r="AM261" s="298">
        <f t="shared" si="76"/>
        <v>0</v>
      </c>
      <c r="AN261" s="298">
        <f t="shared" si="76"/>
        <v>0</v>
      </c>
      <c r="AO261" s="298">
        <f t="shared" si="76"/>
        <v>0</v>
      </c>
      <c r="AP261" s="298">
        <f t="shared" si="76"/>
        <v>0</v>
      </c>
    </row>
    <row r="262" spans="3:42" ht="19.5" customHeight="1" x14ac:dyDescent="0.2">
      <c r="C262" s="137"/>
      <c r="D262" s="128" t="s">
        <v>284</v>
      </c>
      <c r="E262" s="144"/>
      <c r="F262" s="144"/>
      <c r="G262" s="298">
        <f>G195-G193+G245</f>
        <v>0</v>
      </c>
      <c r="H262" s="298">
        <f t="shared" ref="H262:AP262" si="77">H195-H193+H245</f>
        <v>0</v>
      </c>
      <c r="I262" s="298">
        <f t="shared" si="77"/>
        <v>0</v>
      </c>
      <c r="J262" s="298">
        <f t="shared" si="77"/>
        <v>0</v>
      </c>
      <c r="K262" s="298">
        <f t="shared" si="77"/>
        <v>0</v>
      </c>
      <c r="L262" s="298">
        <f t="shared" si="77"/>
        <v>0</v>
      </c>
      <c r="M262" s="298">
        <f t="shared" si="77"/>
        <v>0</v>
      </c>
      <c r="N262" s="298">
        <f t="shared" si="77"/>
        <v>0</v>
      </c>
      <c r="O262" s="298">
        <f t="shared" si="77"/>
        <v>0</v>
      </c>
      <c r="P262" s="298">
        <f t="shared" si="77"/>
        <v>0</v>
      </c>
      <c r="Q262" s="298">
        <f t="shared" si="77"/>
        <v>0</v>
      </c>
      <c r="R262" s="298">
        <f t="shared" si="77"/>
        <v>0</v>
      </c>
      <c r="S262" s="298">
        <f t="shared" si="77"/>
        <v>0</v>
      </c>
      <c r="T262" s="298">
        <f t="shared" si="77"/>
        <v>0</v>
      </c>
      <c r="U262" s="298">
        <f t="shared" si="77"/>
        <v>0</v>
      </c>
      <c r="V262" s="298">
        <f t="shared" si="77"/>
        <v>0</v>
      </c>
      <c r="W262" s="298">
        <f t="shared" si="77"/>
        <v>0</v>
      </c>
      <c r="X262" s="298">
        <f t="shared" si="77"/>
        <v>0</v>
      </c>
      <c r="Y262" s="298">
        <f t="shared" si="77"/>
        <v>0</v>
      </c>
      <c r="Z262" s="298">
        <f t="shared" si="77"/>
        <v>0</v>
      </c>
      <c r="AA262" s="298">
        <f t="shared" si="77"/>
        <v>0</v>
      </c>
      <c r="AB262" s="298">
        <f t="shared" si="77"/>
        <v>0</v>
      </c>
      <c r="AC262" s="298">
        <f t="shared" si="77"/>
        <v>0</v>
      </c>
      <c r="AD262" s="298">
        <f t="shared" si="77"/>
        <v>0</v>
      </c>
      <c r="AE262" s="298">
        <f t="shared" si="77"/>
        <v>0</v>
      </c>
      <c r="AF262" s="298">
        <f t="shared" si="77"/>
        <v>0</v>
      </c>
      <c r="AG262" s="298">
        <f t="shared" si="77"/>
        <v>0</v>
      </c>
      <c r="AH262" s="298">
        <f t="shared" si="77"/>
        <v>0</v>
      </c>
      <c r="AI262" s="298">
        <f t="shared" si="77"/>
        <v>0</v>
      </c>
      <c r="AJ262" s="298">
        <f t="shared" si="77"/>
        <v>0</v>
      </c>
      <c r="AK262" s="298">
        <f t="shared" si="77"/>
        <v>0</v>
      </c>
      <c r="AL262" s="298">
        <f t="shared" si="77"/>
        <v>0</v>
      </c>
      <c r="AM262" s="298">
        <f t="shared" si="77"/>
        <v>0</v>
      </c>
      <c r="AN262" s="298">
        <f t="shared" si="77"/>
        <v>0</v>
      </c>
      <c r="AO262" s="298">
        <f t="shared" si="77"/>
        <v>0</v>
      </c>
      <c r="AP262" s="298">
        <f t="shared" si="77"/>
        <v>0</v>
      </c>
    </row>
    <row r="263" spans="3:42" hidden="1" x14ac:dyDescent="0.2">
      <c r="C263" s="118"/>
      <c r="D263" s="128" t="s">
        <v>256</v>
      </c>
      <c r="E263" s="144"/>
      <c r="F263" s="144"/>
      <c r="G263" s="298">
        <f>G195+G264</f>
        <v>0</v>
      </c>
      <c r="H263" s="298">
        <f t="shared" ref="H263:AP263" si="78">H195+H264</f>
        <v>0</v>
      </c>
      <c r="I263" s="298">
        <f t="shared" si="78"/>
        <v>0</v>
      </c>
      <c r="J263" s="298">
        <f t="shared" si="78"/>
        <v>0</v>
      </c>
      <c r="K263" s="298">
        <f t="shared" si="78"/>
        <v>0</v>
      </c>
      <c r="L263" s="298">
        <f t="shared" si="78"/>
        <v>0</v>
      </c>
      <c r="M263" s="298">
        <f t="shared" si="78"/>
        <v>0</v>
      </c>
      <c r="N263" s="298">
        <f t="shared" si="78"/>
        <v>0</v>
      </c>
      <c r="O263" s="298">
        <f t="shared" si="78"/>
        <v>0</v>
      </c>
      <c r="P263" s="298">
        <f t="shared" si="78"/>
        <v>0</v>
      </c>
      <c r="Q263" s="298">
        <f t="shared" si="78"/>
        <v>0</v>
      </c>
      <c r="R263" s="298">
        <f t="shared" si="78"/>
        <v>0</v>
      </c>
      <c r="S263" s="298">
        <f t="shared" si="78"/>
        <v>0</v>
      </c>
      <c r="T263" s="298">
        <f t="shared" si="78"/>
        <v>0</v>
      </c>
      <c r="U263" s="298">
        <f t="shared" si="78"/>
        <v>0</v>
      </c>
      <c r="V263" s="298">
        <f t="shared" si="78"/>
        <v>0</v>
      </c>
      <c r="W263" s="298">
        <f t="shared" si="78"/>
        <v>0</v>
      </c>
      <c r="X263" s="298">
        <f t="shared" si="78"/>
        <v>0</v>
      </c>
      <c r="Y263" s="298">
        <f t="shared" si="78"/>
        <v>0</v>
      </c>
      <c r="Z263" s="298">
        <f t="shared" si="78"/>
        <v>0</v>
      </c>
      <c r="AA263" s="298">
        <f t="shared" si="78"/>
        <v>0</v>
      </c>
      <c r="AB263" s="298">
        <f t="shared" si="78"/>
        <v>0</v>
      </c>
      <c r="AC263" s="298">
        <f t="shared" si="78"/>
        <v>0</v>
      </c>
      <c r="AD263" s="298">
        <f t="shared" si="78"/>
        <v>0</v>
      </c>
      <c r="AE263" s="298">
        <f t="shared" si="78"/>
        <v>0</v>
      </c>
      <c r="AF263" s="298">
        <f t="shared" si="78"/>
        <v>0</v>
      </c>
      <c r="AG263" s="298">
        <f t="shared" si="78"/>
        <v>0</v>
      </c>
      <c r="AH263" s="298">
        <f t="shared" si="78"/>
        <v>0</v>
      </c>
      <c r="AI263" s="298">
        <f t="shared" si="78"/>
        <v>0</v>
      </c>
      <c r="AJ263" s="298">
        <f t="shared" si="78"/>
        <v>0</v>
      </c>
      <c r="AK263" s="298">
        <f t="shared" si="78"/>
        <v>0</v>
      </c>
      <c r="AL263" s="298">
        <f t="shared" si="78"/>
        <v>0</v>
      </c>
      <c r="AM263" s="298">
        <f t="shared" si="78"/>
        <v>0</v>
      </c>
      <c r="AN263" s="298">
        <f t="shared" si="78"/>
        <v>0</v>
      </c>
      <c r="AO263" s="298">
        <f t="shared" si="78"/>
        <v>0</v>
      </c>
      <c r="AP263" s="298">
        <f t="shared" si="78"/>
        <v>0</v>
      </c>
    </row>
    <row r="264" spans="3:42" x14ac:dyDescent="0.2">
      <c r="C264" s="118"/>
      <c r="D264" s="128" t="s">
        <v>253</v>
      </c>
      <c r="E264" s="144"/>
      <c r="F264" s="144"/>
      <c r="G264" s="298">
        <f>G245</f>
        <v>0</v>
      </c>
      <c r="H264" s="298">
        <f t="shared" ref="H264:AP264" si="79">H245</f>
        <v>0</v>
      </c>
      <c r="I264" s="298">
        <f t="shared" si="79"/>
        <v>0</v>
      </c>
      <c r="J264" s="298">
        <f t="shared" si="79"/>
        <v>0</v>
      </c>
      <c r="K264" s="298">
        <f t="shared" si="79"/>
        <v>0</v>
      </c>
      <c r="L264" s="298">
        <f t="shared" si="79"/>
        <v>0</v>
      </c>
      <c r="M264" s="298">
        <f t="shared" si="79"/>
        <v>0</v>
      </c>
      <c r="N264" s="298">
        <f t="shared" si="79"/>
        <v>0</v>
      </c>
      <c r="O264" s="298">
        <f t="shared" si="79"/>
        <v>0</v>
      </c>
      <c r="P264" s="298">
        <f t="shared" si="79"/>
        <v>0</v>
      </c>
      <c r="Q264" s="298">
        <f t="shared" si="79"/>
        <v>0</v>
      </c>
      <c r="R264" s="298">
        <f t="shared" si="79"/>
        <v>0</v>
      </c>
      <c r="S264" s="298">
        <f t="shared" si="79"/>
        <v>0</v>
      </c>
      <c r="T264" s="298">
        <f t="shared" si="79"/>
        <v>0</v>
      </c>
      <c r="U264" s="298">
        <f t="shared" si="79"/>
        <v>0</v>
      </c>
      <c r="V264" s="298">
        <f t="shared" si="79"/>
        <v>0</v>
      </c>
      <c r="W264" s="298">
        <f t="shared" si="79"/>
        <v>0</v>
      </c>
      <c r="X264" s="298">
        <f t="shared" si="79"/>
        <v>0</v>
      </c>
      <c r="Y264" s="298">
        <f t="shared" si="79"/>
        <v>0</v>
      </c>
      <c r="Z264" s="298">
        <f t="shared" si="79"/>
        <v>0</v>
      </c>
      <c r="AA264" s="298">
        <f t="shared" si="79"/>
        <v>0</v>
      </c>
      <c r="AB264" s="298">
        <f t="shared" si="79"/>
        <v>0</v>
      </c>
      <c r="AC264" s="298">
        <f t="shared" si="79"/>
        <v>0</v>
      </c>
      <c r="AD264" s="298">
        <f t="shared" si="79"/>
        <v>0</v>
      </c>
      <c r="AE264" s="298">
        <f t="shared" si="79"/>
        <v>0</v>
      </c>
      <c r="AF264" s="298">
        <f t="shared" si="79"/>
        <v>0</v>
      </c>
      <c r="AG264" s="298">
        <f t="shared" si="79"/>
        <v>0</v>
      </c>
      <c r="AH264" s="298">
        <f t="shared" si="79"/>
        <v>0</v>
      </c>
      <c r="AI264" s="298">
        <f t="shared" si="79"/>
        <v>0</v>
      </c>
      <c r="AJ264" s="298">
        <f t="shared" si="79"/>
        <v>0</v>
      </c>
      <c r="AK264" s="298">
        <f t="shared" si="79"/>
        <v>0</v>
      </c>
      <c r="AL264" s="298">
        <f t="shared" si="79"/>
        <v>0</v>
      </c>
      <c r="AM264" s="298">
        <f t="shared" si="79"/>
        <v>0</v>
      </c>
      <c r="AN264" s="298">
        <f t="shared" si="79"/>
        <v>0</v>
      </c>
      <c r="AO264" s="298">
        <f t="shared" si="79"/>
        <v>0</v>
      </c>
      <c r="AP264" s="298">
        <f t="shared" si="79"/>
        <v>0</v>
      </c>
    </row>
    <row r="265" spans="3:42" x14ac:dyDescent="0.2">
      <c r="C265" s="91"/>
      <c r="D265" s="258"/>
      <c r="E265" s="258"/>
      <c r="F265" s="258"/>
      <c r="G265" s="302"/>
      <c r="H265" s="302"/>
      <c r="I265" s="302"/>
      <c r="J265" s="302"/>
      <c r="K265" s="302"/>
      <c r="L265" s="302"/>
      <c r="M265" s="302"/>
      <c r="N265" s="302"/>
      <c r="O265" s="302"/>
      <c r="P265" s="302"/>
      <c r="Q265" s="302"/>
      <c r="R265" s="302"/>
      <c r="S265" s="302"/>
      <c r="T265" s="302"/>
      <c r="U265" s="302"/>
      <c r="V265" s="302"/>
      <c r="W265" s="302"/>
      <c r="X265" s="302"/>
      <c r="Y265" s="302"/>
      <c r="Z265" s="302"/>
      <c r="AA265" s="302"/>
      <c r="AB265" s="302"/>
      <c r="AC265" s="302"/>
      <c r="AD265" s="302"/>
      <c r="AE265" s="302"/>
      <c r="AF265" s="302"/>
      <c r="AG265" s="302"/>
      <c r="AH265" s="302"/>
      <c r="AI265" s="302"/>
      <c r="AJ265" s="302"/>
      <c r="AK265" s="302"/>
      <c r="AL265" s="302"/>
      <c r="AM265" s="302"/>
      <c r="AN265" s="302"/>
      <c r="AO265" s="302"/>
      <c r="AP265" s="302"/>
    </row>
    <row r="266" spans="3:42" x14ac:dyDescent="0.2">
      <c r="C266" s="113" t="s">
        <v>88</v>
      </c>
      <c r="D266" s="113"/>
      <c r="E266" s="113"/>
      <c r="F266" s="113"/>
      <c r="G266" s="303"/>
      <c r="H266" s="303"/>
      <c r="I266" s="303"/>
      <c r="J266" s="303"/>
      <c r="K266" s="303"/>
      <c r="L266" s="303"/>
      <c r="M266" s="303"/>
      <c r="N266" s="303"/>
      <c r="O266" s="303"/>
      <c r="P266" s="303"/>
      <c r="Q266" s="303"/>
      <c r="R266" s="303"/>
      <c r="S266" s="303"/>
      <c r="T266" s="303"/>
      <c r="U266" s="303"/>
      <c r="V266" s="303"/>
      <c r="W266" s="303"/>
      <c r="X266" s="303"/>
      <c r="Y266" s="303"/>
      <c r="Z266" s="303"/>
      <c r="AA266" s="303"/>
      <c r="AB266" s="303"/>
      <c r="AC266" s="303"/>
      <c r="AD266" s="303"/>
      <c r="AE266" s="303"/>
      <c r="AF266" s="303"/>
      <c r="AG266" s="303"/>
      <c r="AH266" s="303"/>
      <c r="AI266" s="303"/>
      <c r="AJ266" s="303"/>
      <c r="AK266" s="303"/>
      <c r="AL266" s="303"/>
      <c r="AM266" s="303"/>
      <c r="AN266" s="303"/>
      <c r="AO266" s="303"/>
      <c r="AP266" s="303"/>
    </row>
    <row r="267" spans="3:42" x14ac:dyDescent="0.2">
      <c r="C267" s="118"/>
      <c r="D267" s="142" t="s">
        <v>232</v>
      </c>
      <c r="E267" s="230"/>
      <c r="F267" s="230"/>
      <c r="G267" s="304">
        <f>G256-G262</f>
        <v>0</v>
      </c>
      <c r="H267" s="304">
        <f t="shared" ref="H267:AP267" si="80">H256-H262</f>
        <v>0</v>
      </c>
      <c r="I267" s="304">
        <f t="shared" si="80"/>
        <v>0</v>
      </c>
      <c r="J267" s="304">
        <f t="shared" si="80"/>
        <v>0</v>
      </c>
      <c r="K267" s="304">
        <f t="shared" si="80"/>
        <v>0</v>
      </c>
      <c r="L267" s="304">
        <f t="shared" si="80"/>
        <v>0</v>
      </c>
      <c r="M267" s="304">
        <f t="shared" si="80"/>
        <v>0</v>
      </c>
      <c r="N267" s="304">
        <f t="shared" si="80"/>
        <v>0</v>
      </c>
      <c r="O267" s="304">
        <f t="shared" si="80"/>
        <v>0</v>
      </c>
      <c r="P267" s="304">
        <f t="shared" si="80"/>
        <v>0</v>
      </c>
      <c r="Q267" s="304">
        <f t="shared" si="80"/>
        <v>0</v>
      </c>
      <c r="R267" s="304">
        <f t="shared" si="80"/>
        <v>0</v>
      </c>
      <c r="S267" s="304">
        <f t="shared" si="80"/>
        <v>0</v>
      </c>
      <c r="T267" s="304">
        <f t="shared" si="80"/>
        <v>0</v>
      </c>
      <c r="U267" s="304">
        <f t="shared" si="80"/>
        <v>0</v>
      </c>
      <c r="V267" s="304">
        <f t="shared" si="80"/>
        <v>0</v>
      </c>
      <c r="W267" s="304">
        <f t="shared" si="80"/>
        <v>0</v>
      </c>
      <c r="X267" s="304">
        <f t="shared" si="80"/>
        <v>0</v>
      </c>
      <c r="Y267" s="304">
        <f t="shared" si="80"/>
        <v>0</v>
      </c>
      <c r="Z267" s="304">
        <f t="shared" si="80"/>
        <v>0</v>
      </c>
      <c r="AA267" s="304">
        <f t="shared" si="80"/>
        <v>0</v>
      </c>
      <c r="AB267" s="304">
        <f t="shared" si="80"/>
        <v>0</v>
      </c>
      <c r="AC267" s="304">
        <f t="shared" si="80"/>
        <v>0</v>
      </c>
      <c r="AD267" s="304">
        <f t="shared" si="80"/>
        <v>0</v>
      </c>
      <c r="AE267" s="304">
        <f t="shared" si="80"/>
        <v>0</v>
      </c>
      <c r="AF267" s="304">
        <f t="shared" si="80"/>
        <v>0</v>
      </c>
      <c r="AG267" s="304">
        <f t="shared" si="80"/>
        <v>0</v>
      </c>
      <c r="AH267" s="304">
        <f t="shared" si="80"/>
        <v>0</v>
      </c>
      <c r="AI267" s="304">
        <f t="shared" si="80"/>
        <v>0</v>
      </c>
      <c r="AJ267" s="304">
        <f t="shared" si="80"/>
        <v>0</v>
      </c>
      <c r="AK267" s="304">
        <f t="shared" si="80"/>
        <v>0</v>
      </c>
      <c r="AL267" s="304">
        <f t="shared" si="80"/>
        <v>0</v>
      </c>
      <c r="AM267" s="304">
        <f t="shared" si="80"/>
        <v>0</v>
      </c>
      <c r="AN267" s="304">
        <f t="shared" si="80"/>
        <v>0</v>
      </c>
      <c r="AO267" s="304">
        <f t="shared" si="80"/>
        <v>0</v>
      </c>
      <c r="AP267" s="304">
        <f t="shared" si="80"/>
        <v>0</v>
      </c>
    </row>
    <row r="268" spans="3:42" x14ac:dyDescent="0.2">
      <c r="C268" s="118"/>
      <c r="D268" s="128" t="s">
        <v>233</v>
      </c>
      <c r="E268" s="144"/>
      <c r="F268" s="144"/>
      <c r="G268" s="305">
        <f>G256-G259</f>
        <v>0</v>
      </c>
      <c r="H268" s="305">
        <f t="shared" ref="H268:AP268" si="81">H256-H259</f>
        <v>0</v>
      </c>
      <c r="I268" s="305">
        <f t="shared" si="81"/>
        <v>0</v>
      </c>
      <c r="J268" s="305">
        <f t="shared" si="81"/>
        <v>0</v>
      </c>
      <c r="K268" s="305">
        <f t="shared" si="81"/>
        <v>0</v>
      </c>
      <c r="L268" s="305">
        <f t="shared" si="81"/>
        <v>0</v>
      </c>
      <c r="M268" s="305">
        <f t="shared" si="81"/>
        <v>0</v>
      </c>
      <c r="N268" s="305">
        <f t="shared" si="81"/>
        <v>0</v>
      </c>
      <c r="O268" s="305">
        <f t="shared" si="81"/>
        <v>0</v>
      </c>
      <c r="P268" s="305">
        <f t="shared" si="81"/>
        <v>0</v>
      </c>
      <c r="Q268" s="305">
        <f t="shared" si="81"/>
        <v>0</v>
      </c>
      <c r="R268" s="305">
        <f t="shared" si="81"/>
        <v>0</v>
      </c>
      <c r="S268" s="305">
        <f t="shared" si="81"/>
        <v>0</v>
      </c>
      <c r="T268" s="305">
        <f t="shared" si="81"/>
        <v>0</v>
      </c>
      <c r="U268" s="305">
        <f t="shared" si="81"/>
        <v>0</v>
      </c>
      <c r="V268" s="305">
        <f t="shared" si="81"/>
        <v>0</v>
      </c>
      <c r="W268" s="305">
        <f t="shared" si="81"/>
        <v>0</v>
      </c>
      <c r="X268" s="305">
        <f t="shared" si="81"/>
        <v>0</v>
      </c>
      <c r="Y268" s="305">
        <f t="shared" si="81"/>
        <v>0</v>
      </c>
      <c r="Z268" s="305">
        <f t="shared" si="81"/>
        <v>0</v>
      </c>
      <c r="AA268" s="305">
        <f t="shared" si="81"/>
        <v>0</v>
      </c>
      <c r="AB268" s="305">
        <f t="shared" si="81"/>
        <v>0</v>
      </c>
      <c r="AC268" s="305">
        <f t="shared" si="81"/>
        <v>0</v>
      </c>
      <c r="AD268" s="305">
        <f t="shared" si="81"/>
        <v>0</v>
      </c>
      <c r="AE268" s="305">
        <f t="shared" si="81"/>
        <v>0</v>
      </c>
      <c r="AF268" s="305">
        <f t="shared" si="81"/>
        <v>0</v>
      </c>
      <c r="AG268" s="305">
        <f t="shared" si="81"/>
        <v>0</v>
      </c>
      <c r="AH268" s="305">
        <f t="shared" si="81"/>
        <v>0</v>
      </c>
      <c r="AI268" s="305">
        <f t="shared" si="81"/>
        <v>0</v>
      </c>
      <c r="AJ268" s="305">
        <f t="shared" si="81"/>
        <v>0</v>
      </c>
      <c r="AK268" s="305">
        <f t="shared" si="81"/>
        <v>0</v>
      </c>
      <c r="AL268" s="305">
        <f t="shared" si="81"/>
        <v>0</v>
      </c>
      <c r="AM268" s="305">
        <f t="shared" si="81"/>
        <v>0</v>
      </c>
      <c r="AN268" s="305">
        <f t="shared" si="81"/>
        <v>0</v>
      </c>
      <c r="AO268" s="305">
        <f t="shared" si="81"/>
        <v>0</v>
      </c>
      <c r="AP268" s="305">
        <f t="shared" si="81"/>
        <v>0</v>
      </c>
    </row>
    <row r="269" spans="3:42" x14ac:dyDescent="0.2">
      <c r="E269" s="256"/>
      <c r="F269" s="256"/>
      <c r="G269" s="256"/>
      <c r="H269" s="256"/>
      <c r="I269" s="256"/>
      <c r="J269" s="256"/>
      <c r="K269" s="256"/>
      <c r="L269" s="256"/>
      <c r="M269" s="256"/>
      <c r="N269" s="256"/>
      <c r="O269" s="256"/>
      <c r="P269" s="256"/>
      <c r="Q269" s="256"/>
      <c r="R269" s="256"/>
      <c r="S269" s="256"/>
      <c r="T269" s="256"/>
      <c r="U269" s="256"/>
      <c r="V269" s="256"/>
      <c r="W269" s="256"/>
      <c r="X269" s="256"/>
      <c r="Y269" s="256"/>
      <c r="Z269" s="256"/>
      <c r="AA269" s="256"/>
      <c r="AB269" s="256"/>
      <c r="AC269" s="256"/>
      <c r="AD269" s="256"/>
      <c r="AE269" s="256"/>
      <c r="AF269" s="256"/>
      <c r="AG269" s="256"/>
      <c r="AH269" s="256"/>
      <c r="AI269" s="256"/>
      <c r="AJ269" s="256"/>
      <c r="AK269" s="256"/>
      <c r="AL269" s="256"/>
      <c r="AM269" s="256"/>
      <c r="AN269" s="256"/>
      <c r="AO269" s="256"/>
      <c r="AP269" s="256"/>
    </row>
    <row r="270" spans="3:42" ht="15.75" x14ac:dyDescent="0.2">
      <c r="C270" s="275" t="s">
        <v>235</v>
      </c>
      <c r="D270" s="290"/>
      <c r="E270" s="276"/>
      <c r="F270" s="276"/>
      <c r="G270" s="277">
        <f>G268</f>
        <v>0</v>
      </c>
      <c r="H270" s="277">
        <f t="shared" ref="H270:AP270" si="82">G270+H268</f>
        <v>0</v>
      </c>
      <c r="I270" s="277">
        <f t="shared" si="82"/>
        <v>0</v>
      </c>
      <c r="J270" s="277">
        <f t="shared" si="82"/>
        <v>0</v>
      </c>
      <c r="K270" s="277">
        <f t="shared" si="82"/>
        <v>0</v>
      </c>
      <c r="L270" s="277">
        <f t="shared" si="82"/>
        <v>0</v>
      </c>
      <c r="M270" s="277">
        <f t="shared" si="82"/>
        <v>0</v>
      </c>
      <c r="N270" s="277">
        <f t="shared" si="82"/>
        <v>0</v>
      </c>
      <c r="O270" s="277">
        <f t="shared" si="82"/>
        <v>0</v>
      </c>
      <c r="P270" s="277">
        <f t="shared" si="82"/>
        <v>0</v>
      </c>
      <c r="Q270" s="277">
        <f t="shared" si="82"/>
        <v>0</v>
      </c>
      <c r="R270" s="277">
        <f t="shared" si="82"/>
        <v>0</v>
      </c>
      <c r="S270" s="277">
        <f t="shared" si="82"/>
        <v>0</v>
      </c>
      <c r="T270" s="277">
        <f t="shared" si="82"/>
        <v>0</v>
      </c>
      <c r="U270" s="277">
        <f t="shared" si="82"/>
        <v>0</v>
      </c>
      <c r="V270" s="277">
        <f t="shared" si="82"/>
        <v>0</v>
      </c>
      <c r="W270" s="277">
        <f t="shared" si="82"/>
        <v>0</v>
      </c>
      <c r="X270" s="277">
        <f t="shared" si="82"/>
        <v>0</v>
      </c>
      <c r="Y270" s="277">
        <f t="shared" si="82"/>
        <v>0</v>
      </c>
      <c r="Z270" s="277">
        <f t="shared" si="82"/>
        <v>0</v>
      </c>
      <c r="AA270" s="277">
        <f t="shared" si="82"/>
        <v>0</v>
      </c>
      <c r="AB270" s="277">
        <f t="shared" si="82"/>
        <v>0</v>
      </c>
      <c r="AC270" s="277">
        <f t="shared" si="82"/>
        <v>0</v>
      </c>
      <c r="AD270" s="277">
        <f t="shared" si="82"/>
        <v>0</v>
      </c>
      <c r="AE270" s="277">
        <f t="shared" si="82"/>
        <v>0</v>
      </c>
      <c r="AF270" s="277">
        <f t="shared" si="82"/>
        <v>0</v>
      </c>
      <c r="AG270" s="277">
        <f t="shared" si="82"/>
        <v>0</v>
      </c>
      <c r="AH270" s="277">
        <f t="shared" si="82"/>
        <v>0</v>
      </c>
      <c r="AI270" s="277">
        <f t="shared" si="82"/>
        <v>0</v>
      </c>
      <c r="AJ270" s="277">
        <f t="shared" si="82"/>
        <v>0</v>
      </c>
      <c r="AK270" s="277">
        <f t="shared" si="82"/>
        <v>0</v>
      </c>
      <c r="AL270" s="277">
        <f t="shared" si="82"/>
        <v>0</v>
      </c>
      <c r="AM270" s="277">
        <f t="shared" si="82"/>
        <v>0</v>
      </c>
      <c r="AN270" s="277">
        <f t="shared" si="82"/>
        <v>0</v>
      </c>
      <c r="AO270" s="277">
        <f t="shared" si="82"/>
        <v>0</v>
      </c>
      <c r="AP270" s="277">
        <f t="shared" si="82"/>
        <v>0</v>
      </c>
    </row>
    <row r="271" spans="3:42" x14ac:dyDescent="0.2">
      <c r="E271" s="256"/>
      <c r="F271" s="256"/>
      <c r="G271" s="256"/>
      <c r="H271" s="256"/>
      <c r="I271" s="256"/>
      <c r="J271" s="256"/>
      <c r="K271" s="256"/>
      <c r="L271" s="256"/>
      <c r="M271" s="256"/>
      <c r="N271" s="256"/>
      <c r="O271" s="256"/>
      <c r="P271" s="256"/>
      <c r="Q271" s="256"/>
      <c r="R271" s="256"/>
      <c r="S271" s="256"/>
      <c r="T271" s="256"/>
      <c r="U271" s="256"/>
      <c r="V271" s="256"/>
      <c r="W271" s="256"/>
      <c r="X271" s="256"/>
      <c r="Y271" s="256"/>
      <c r="Z271" s="256"/>
      <c r="AA271" s="256"/>
      <c r="AB271" s="256"/>
      <c r="AC271" s="256"/>
      <c r="AD271" s="256"/>
      <c r="AE271" s="256"/>
      <c r="AF271" s="256"/>
      <c r="AG271" s="256"/>
      <c r="AH271" s="256"/>
      <c r="AI271" s="256"/>
      <c r="AJ271" s="256"/>
      <c r="AK271" s="256"/>
      <c r="AL271" s="256"/>
      <c r="AM271" s="256"/>
      <c r="AN271" s="256"/>
      <c r="AO271" s="256"/>
      <c r="AP271" s="256"/>
    </row>
    <row r="272" spans="3:42" x14ac:dyDescent="0.2">
      <c r="C272" s="113" t="s">
        <v>32</v>
      </c>
      <c r="D272" s="243"/>
      <c r="E272" s="113"/>
      <c r="F272" s="113"/>
      <c r="G272" s="113"/>
      <c r="H272" s="113"/>
      <c r="I272" s="113"/>
      <c r="J272" s="113"/>
      <c r="K272" s="113"/>
      <c r="L272" s="113"/>
      <c r="M272" s="113"/>
      <c r="N272" s="113"/>
      <c r="O272" s="113"/>
      <c r="P272" s="113"/>
      <c r="Q272" s="113"/>
      <c r="R272" s="113"/>
      <c r="S272" s="113"/>
      <c r="T272" s="113"/>
      <c r="U272" s="113"/>
      <c r="V272" s="113"/>
      <c r="W272" s="113"/>
      <c r="X272" s="113"/>
      <c r="Y272" s="113"/>
      <c r="Z272" s="113"/>
      <c r="AA272" s="113"/>
      <c r="AB272" s="113"/>
      <c r="AC272" s="113"/>
      <c r="AD272" s="113"/>
      <c r="AE272" s="113"/>
      <c r="AF272" s="113"/>
      <c r="AG272" s="113"/>
      <c r="AH272" s="113"/>
      <c r="AI272" s="113"/>
      <c r="AJ272" s="113"/>
      <c r="AK272" s="113"/>
      <c r="AL272" s="113"/>
      <c r="AM272" s="113"/>
      <c r="AN272" s="113"/>
      <c r="AO272" s="113"/>
      <c r="AP272" s="113"/>
    </row>
    <row r="273" spans="3:42" x14ac:dyDescent="0.2">
      <c r="C273" s="91"/>
      <c r="D273" s="142" t="s">
        <v>32</v>
      </c>
      <c r="E273" s="230" t="s">
        <v>305</v>
      </c>
      <c r="F273" s="558">
        <v>0.3</v>
      </c>
      <c r="G273" s="306"/>
      <c r="H273" s="306"/>
      <c r="I273" s="248">
        <f>IF(I270&lt;0,0,SUM(G268:I268)*$F$273)</f>
        <v>0</v>
      </c>
      <c r="J273" s="248"/>
      <c r="K273" s="248"/>
      <c r="L273" s="248">
        <f>IF(L270&lt;0,0,SUM(J268:L268)*$F$273)</f>
        <v>0</v>
      </c>
      <c r="M273" s="248"/>
      <c r="N273" s="248"/>
      <c r="O273" s="248">
        <f>IF(O270&lt;0,0,SUM(M268:O268)*$F$273)</f>
        <v>0</v>
      </c>
      <c r="P273" s="248"/>
      <c r="Q273" s="248"/>
      <c r="R273" s="248">
        <f>IF(R270&lt;0,0,SUM(P268:R268)*$F$273)</f>
        <v>0</v>
      </c>
      <c r="S273" s="248"/>
      <c r="T273" s="248"/>
      <c r="U273" s="248">
        <f>IF(U270&lt;0,0,SUM(S268:U268)*$F$273)</f>
        <v>0</v>
      </c>
      <c r="V273" s="248"/>
      <c r="W273" s="248"/>
      <c r="X273" s="248">
        <f>IF(X270&lt;0,0,SUM(V268:X268)*$F$273)</f>
        <v>0</v>
      </c>
      <c r="Y273" s="248"/>
      <c r="Z273" s="248"/>
      <c r="AA273" s="248">
        <f>IF(AA270&lt;0,0,SUM(Y268:AA268)*$F$273)</f>
        <v>0</v>
      </c>
      <c r="AB273" s="248"/>
      <c r="AC273" s="248"/>
      <c r="AD273" s="248">
        <f>IF(AD270&lt;0,0,SUM(AB268:AD268)*$F$273)</f>
        <v>0</v>
      </c>
      <c r="AE273" s="248"/>
      <c r="AF273" s="248"/>
      <c r="AG273" s="248">
        <f>IF(AG270&lt;0,0,SUM(AE268:AG268)*$F$273)</f>
        <v>0</v>
      </c>
      <c r="AH273" s="248"/>
      <c r="AI273" s="248"/>
      <c r="AJ273" s="248">
        <f>IF(AJ270&lt;0,0,SUM(AH268:AJ268)*$F$273)</f>
        <v>0</v>
      </c>
      <c r="AK273" s="248"/>
      <c r="AL273" s="248"/>
      <c r="AM273" s="248">
        <f>IF(AM270&lt;0,0,SUM(AK268:AM268)*$F$273)</f>
        <v>0</v>
      </c>
      <c r="AN273" s="248"/>
      <c r="AO273" s="248"/>
      <c r="AP273" s="248">
        <f>IF(AP270&lt;0,0,SUM(AN268:AP268)*$F$273)</f>
        <v>0</v>
      </c>
    </row>
    <row r="274" spans="3:42" s="91" customFormat="1" x14ac:dyDescent="0.2">
      <c r="F274" s="307"/>
      <c r="G274" s="258"/>
      <c r="H274" s="258"/>
      <c r="I274" s="308"/>
      <c r="J274" s="308"/>
      <c r="K274" s="308"/>
      <c r="L274" s="308"/>
      <c r="M274" s="308"/>
      <c r="N274" s="308"/>
      <c r="O274" s="308"/>
      <c r="P274" s="308"/>
      <c r="Q274" s="308"/>
      <c r="R274" s="308"/>
      <c r="S274" s="308"/>
      <c r="T274" s="308"/>
      <c r="U274" s="308"/>
      <c r="V274" s="308"/>
      <c r="W274" s="308"/>
      <c r="X274" s="308"/>
      <c r="Y274" s="308"/>
      <c r="Z274" s="308"/>
      <c r="AA274" s="308"/>
      <c r="AB274" s="308"/>
      <c r="AC274" s="308"/>
      <c r="AD274" s="308"/>
      <c r="AE274" s="308"/>
      <c r="AF274" s="308"/>
      <c r="AG274" s="308"/>
      <c r="AH274" s="308"/>
      <c r="AI274" s="308"/>
      <c r="AJ274" s="308"/>
      <c r="AK274" s="308"/>
      <c r="AL274" s="308"/>
      <c r="AM274" s="308"/>
      <c r="AN274" s="308"/>
      <c r="AO274" s="308"/>
      <c r="AP274" s="308"/>
    </row>
    <row r="275" spans="3:42" ht="15.75" x14ac:dyDescent="0.2">
      <c r="C275" s="272" t="s">
        <v>200</v>
      </c>
      <c r="D275" s="273"/>
      <c r="E275" s="309"/>
      <c r="F275" s="309"/>
      <c r="G275" s="274">
        <f t="shared" ref="G275:AP275" si="83">G268-G273</f>
        <v>0</v>
      </c>
      <c r="H275" s="274">
        <f t="shared" si="83"/>
        <v>0</v>
      </c>
      <c r="I275" s="274">
        <f t="shared" si="83"/>
        <v>0</v>
      </c>
      <c r="J275" s="274">
        <f t="shared" si="83"/>
        <v>0</v>
      </c>
      <c r="K275" s="274">
        <f t="shared" si="83"/>
        <v>0</v>
      </c>
      <c r="L275" s="274">
        <f t="shared" si="83"/>
        <v>0</v>
      </c>
      <c r="M275" s="274">
        <f t="shared" si="83"/>
        <v>0</v>
      </c>
      <c r="N275" s="274">
        <f t="shared" si="83"/>
        <v>0</v>
      </c>
      <c r="O275" s="274">
        <f t="shared" si="83"/>
        <v>0</v>
      </c>
      <c r="P275" s="274">
        <f t="shared" si="83"/>
        <v>0</v>
      </c>
      <c r="Q275" s="274">
        <f t="shared" si="83"/>
        <v>0</v>
      </c>
      <c r="R275" s="274">
        <f t="shared" si="83"/>
        <v>0</v>
      </c>
      <c r="S275" s="274">
        <f t="shared" si="83"/>
        <v>0</v>
      </c>
      <c r="T275" s="274">
        <f t="shared" si="83"/>
        <v>0</v>
      </c>
      <c r="U275" s="274">
        <f t="shared" si="83"/>
        <v>0</v>
      </c>
      <c r="V275" s="274">
        <f t="shared" si="83"/>
        <v>0</v>
      </c>
      <c r="W275" s="274">
        <f t="shared" si="83"/>
        <v>0</v>
      </c>
      <c r="X275" s="274">
        <f t="shared" si="83"/>
        <v>0</v>
      </c>
      <c r="Y275" s="274">
        <f t="shared" si="83"/>
        <v>0</v>
      </c>
      <c r="Z275" s="274">
        <f t="shared" si="83"/>
        <v>0</v>
      </c>
      <c r="AA275" s="274">
        <f t="shared" si="83"/>
        <v>0</v>
      </c>
      <c r="AB275" s="274">
        <f t="shared" si="83"/>
        <v>0</v>
      </c>
      <c r="AC275" s="274">
        <f t="shared" si="83"/>
        <v>0</v>
      </c>
      <c r="AD275" s="274">
        <f t="shared" si="83"/>
        <v>0</v>
      </c>
      <c r="AE275" s="274">
        <f t="shared" si="83"/>
        <v>0</v>
      </c>
      <c r="AF275" s="274">
        <f t="shared" si="83"/>
        <v>0</v>
      </c>
      <c r="AG275" s="274">
        <f t="shared" si="83"/>
        <v>0</v>
      </c>
      <c r="AH275" s="274">
        <f t="shared" si="83"/>
        <v>0</v>
      </c>
      <c r="AI275" s="274">
        <f t="shared" si="83"/>
        <v>0</v>
      </c>
      <c r="AJ275" s="274">
        <f t="shared" si="83"/>
        <v>0</v>
      </c>
      <c r="AK275" s="274">
        <f t="shared" si="83"/>
        <v>0</v>
      </c>
      <c r="AL275" s="274">
        <f t="shared" si="83"/>
        <v>0</v>
      </c>
      <c r="AM275" s="274">
        <f t="shared" si="83"/>
        <v>0</v>
      </c>
      <c r="AN275" s="274">
        <f t="shared" si="83"/>
        <v>0</v>
      </c>
      <c r="AO275" s="274">
        <f t="shared" si="83"/>
        <v>0</v>
      </c>
      <c r="AP275" s="274">
        <f t="shared" si="83"/>
        <v>0</v>
      </c>
    </row>
    <row r="276" spans="3:42" ht="15.75" x14ac:dyDescent="0.2">
      <c r="C276" s="275" t="s">
        <v>201</v>
      </c>
      <c r="D276" s="290"/>
      <c r="E276" s="276"/>
      <c r="F276" s="276"/>
      <c r="G276" s="277">
        <f>G275</f>
        <v>0</v>
      </c>
      <c r="H276" s="277">
        <f t="shared" ref="H276:AP276" si="84">G276+H275</f>
        <v>0</v>
      </c>
      <c r="I276" s="277">
        <f t="shared" si="84"/>
        <v>0</v>
      </c>
      <c r="J276" s="277">
        <f t="shared" si="84"/>
        <v>0</v>
      </c>
      <c r="K276" s="277">
        <f t="shared" si="84"/>
        <v>0</v>
      </c>
      <c r="L276" s="277">
        <f t="shared" si="84"/>
        <v>0</v>
      </c>
      <c r="M276" s="277">
        <f t="shared" si="84"/>
        <v>0</v>
      </c>
      <c r="N276" s="277">
        <f t="shared" si="84"/>
        <v>0</v>
      </c>
      <c r="O276" s="277">
        <f t="shared" si="84"/>
        <v>0</v>
      </c>
      <c r="P276" s="277">
        <f t="shared" si="84"/>
        <v>0</v>
      </c>
      <c r="Q276" s="277">
        <f t="shared" si="84"/>
        <v>0</v>
      </c>
      <c r="R276" s="277">
        <f t="shared" si="84"/>
        <v>0</v>
      </c>
      <c r="S276" s="277">
        <f t="shared" si="84"/>
        <v>0</v>
      </c>
      <c r="T276" s="277">
        <f t="shared" si="84"/>
        <v>0</v>
      </c>
      <c r="U276" s="277">
        <f t="shared" si="84"/>
        <v>0</v>
      </c>
      <c r="V276" s="277">
        <f t="shared" si="84"/>
        <v>0</v>
      </c>
      <c r="W276" s="277">
        <f t="shared" si="84"/>
        <v>0</v>
      </c>
      <c r="X276" s="277">
        <f t="shared" si="84"/>
        <v>0</v>
      </c>
      <c r="Y276" s="277">
        <f t="shared" si="84"/>
        <v>0</v>
      </c>
      <c r="Z276" s="277">
        <f t="shared" si="84"/>
        <v>0</v>
      </c>
      <c r="AA276" s="277">
        <f t="shared" si="84"/>
        <v>0</v>
      </c>
      <c r="AB276" s="277">
        <f t="shared" si="84"/>
        <v>0</v>
      </c>
      <c r="AC276" s="277">
        <f t="shared" si="84"/>
        <v>0</v>
      </c>
      <c r="AD276" s="277">
        <f t="shared" si="84"/>
        <v>0</v>
      </c>
      <c r="AE276" s="277">
        <f t="shared" si="84"/>
        <v>0</v>
      </c>
      <c r="AF276" s="277">
        <f t="shared" si="84"/>
        <v>0</v>
      </c>
      <c r="AG276" s="277">
        <f t="shared" si="84"/>
        <v>0</v>
      </c>
      <c r="AH276" s="277">
        <f t="shared" si="84"/>
        <v>0</v>
      </c>
      <c r="AI276" s="277">
        <f t="shared" si="84"/>
        <v>0</v>
      </c>
      <c r="AJ276" s="277">
        <f t="shared" si="84"/>
        <v>0</v>
      </c>
      <c r="AK276" s="277">
        <f t="shared" si="84"/>
        <v>0</v>
      </c>
      <c r="AL276" s="277">
        <f t="shared" si="84"/>
        <v>0</v>
      </c>
      <c r="AM276" s="277">
        <f t="shared" si="84"/>
        <v>0</v>
      </c>
      <c r="AN276" s="277">
        <f t="shared" si="84"/>
        <v>0</v>
      </c>
      <c r="AO276" s="277">
        <f t="shared" si="84"/>
        <v>0</v>
      </c>
      <c r="AP276" s="277">
        <f t="shared" si="84"/>
        <v>0</v>
      </c>
    </row>
    <row r="277" spans="3:42" ht="13.5" customHeight="1" x14ac:dyDescent="0.2">
      <c r="E277" s="256"/>
      <c r="F277" s="256"/>
      <c r="G277" s="310"/>
      <c r="H277" s="310"/>
      <c r="I277" s="310"/>
      <c r="J277" s="310"/>
      <c r="K277" s="310"/>
      <c r="L277" s="310"/>
      <c r="M277" s="310"/>
      <c r="N277" s="310"/>
      <c r="O277" s="310"/>
      <c r="P277" s="310"/>
      <c r="Q277" s="310"/>
      <c r="R277" s="310"/>
      <c r="S277" s="310"/>
      <c r="T277" s="310"/>
      <c r="U277" s="310"/>
      <c r="V277" s="310"/>
      <c r="W277" s="310"/>
      <c r="X277" s="310"/>
      <c r="Y277" s="310"/>
      <c r="Z277" s="310"/>
      <c r="AA277" s="310"/>
      <c r="AB277" s="310"/>
      <c r="AC277" s="310"/>
      <c r="AD277" s="310"/>
      <c r="AE277" s="310"/>
      <c r="AF277" s="310"/>
      <c r="AG277" s="310"/>
      <c r="AH277" s="310"/>
      <c r="AI277" s="310"/>
      <c r="AJ277" s="310"/>
      <c r="AK277" s="310"/>
      <c r="AL277" s="310"/>
      <c r="AM277" s="310"/>
      <c r="AN277" s="310"/>
      <c r="AO277" s="310"/>
      <c r="AP277" s="310"/>
    </row>
    <row r="278" spans="3:42" x14ac:dyDescent="0.2">
      <c r="D278" s="292"/>
    </row>
    <row r="280" spans="3:42" ht="15.75" x14ac:dyDescent="0.2">
      <c r="C280" s="40"/>
      <c r="D280" s="311" t="s">
        <v>394</v>
      </c>
      <c r="E280" s="168"/>
      <c r="F280" s="168"/>
      <c r="G280" s="168"/>
      <c r="H280" s="169"/>
      <c r="I280" s="168"/>
    </row>
    <row r="281" spans="3:42" x14ac:dyDescent="0.2">
      <c r="D281" s="312"/>
    </row>
    <row r="283" spans="3:42" ht="15.75" hidden="1" x14ac:dyDescent="0.2">
      <c r="C283" s="313" t="s">
        <v>202</v>
      </c>
      <c r="D283" s="314"/>
      <c r="E283" s="315"/>
      <c r="F283" s="315"/>
      <c r="G283" s="316">
        <f t="shared" ref="G283:AP283" si="85">G9</f>
        <v>42217</v>
      </c>
      <c r="H283" s="316">
        <f t="shared" si="85"/>
        <v>42248</v>
      </c>
      <c r="I283" s="316">
        <f t="shared" si="85"/>
        <v>42278</v>
      </c>
      <c r="J283" s="316">
        <f t="shared" si="85"/>
        <v>42309</v>
      </c>
      <c r="K283" s="316">
        <f t="shared" si="85"/>
        <v>42339</v>
      </c>
      <c r="L283" s="316">
        <f t="shared" si="85"/>
        <v>42370</v>
      </c>
      <c r="M283" s="316">
        <f t="shared" si="85"/>
        <v>42401</v>
      </c>
      <c r="N283" s="316">
        <f t="shared" si="85"/>
        <v>42430</v>
      </c>
      <c r="O283" s="316">
        <f t="shared" si="85"/>
        <v>42461</v>
      </c>
      <c r="P283" s="316">
        <f t="shared" si="85"/>
        <v>42491</v>
      </c>
      <c r="Q283" s="316">
        <f t="shared" si="85"/>
        <v>42522</v>
      </c>
      <c r="R283" s="316">
        <f t="shared" si="85"/>
        <v>42552</v>
      </c>
      <c r="S283" s="316">
        <f t="shared" si="85"/>
        <v>42583</v>
      </c>
      <c r="T283" s="316">
        <f t="shared" si="85"/>
        <v>42614</v>
      </c>
      <c r="U283" s="316">
        <f t="shared" si="85"/>
        <v>42644</v>
      </c>
      <c r="V283" s="316">
        <f t="shared" si="85"/>
        <v>42675</v>
      </c>
      <c r="W283" s="316">
        <f t="shared" si="85"/>
        <v>42705</v>
      </c>
      <c r="X283" s="316">
        <f t="shared" si="85"/>
        <v>42736</v>
      </c>
      <c r="Y283" s="316">
        <f t="shared" si="85"/>
        <v>42767</v>
      </c>
      <c r="Z283" s="316">
        <f t="shared" si="85"/>
        <v>42795</v>
      </c>
      <c r="AA283" s="316">
        <f t="shared" si="85"/>
        <v>42826</v>
      </c>
      <c r="AB283" s="316">
        <f t="shared" si="85"/>
        <v>42856</v>
      </c>
      <c r="AC283" s="316">
        <f t="shared" si="85"/>
        <v>42887</v>
      </c>
      <c r="AD283" s="316">
        <f t="shared" si="85"/>
        <v>42917</v>
      </c>
      <c r="AE283" s="316">
        <f t="shared" si="85"/>
        <v>42948</v>
      </c>
      <c r="AF283" s="316">
        <f t="shared" si="85"/>
        <v>42979</v>
      </c>
      <c r="AG283" s="316">
        <f t="shared" si="85"/>
        <v>43009</v>
      </c>
      <c r="AH283" s="316">
        <f t="shared" si="85"/>
        <v>43040</v>
      </c>
      <c r="AI283" s="316">
        <f t="shared" si="85"/>
        <v>43070</v>
      </c>
      <c r="AJ283" s="316">
        <f t="shared" si="85"/>
        <v>43101</v>
      </c>
      <c r="AK283" s="316">
        <f t="shared" si="85"/>
        <v>43132</v>
      </c>
      <c r="AL283" s="316">
        <f t="shared" si="85"/>
        <v>43160</v>
      </c>
      <c r="AM283" s="316">
        <f t="shared" si="85"/>
        <v>43191</v>
      </c>
      <c r="AN283" s="316">
        <f t="shared" si="85"/>
        <v>43221</v>
      </c>
      <c r="AO283" s="316">
        <f t="shared" si="85"/>
        <v>43252</v>
      </c>
      <c r="AP283" s="316">
        <f t="shared" si="85"/>
        <v>43282</v>
      </c>
    </row>
    <row r="284" spans="3:42" ht="2.25" hidden="1" customHeight="1" x14ac:dyDescent="0.2"/>
    <row r="285" spans="3:42" hidden="1" x14ac:dyDescent="0.2">
      <c r="C285" s="90" t="s">
        <v>203</v>
      </c>
      <c r="G285" s="317">
        <f t="shared" ref="G285:AP285" si="86">G90</f>
        <v>0</v>
      </c>
      <c r="H285" s="317">
        <f t="shared" si="86"/>
        <v>0</v>
      </c>
      <c r="I285" s="317">
        <f t="shared" si="86"/>
        <v>0</v>
      </c>
      <c r="J285" s="317">
        <f t="shared" si="86"/>
        <v>0</v>
      </c>
      <c r="K285" s="317">
        <f t="shared" si="86"/>
        <v>0</v>
      </c>
      <c r="L285" s="317">
        <f t="shared" si="86"/>
        <v>0</v>
      </c>
      <c r="M285" s="317">
        <f t="shared" si="86"/>
        <v>0</v>
      </c>
      <c r="N285" s="317">
        <f t="shared" si="86"/>
        <v>0</v>
      </c>
      <c r="O285" s="317">
        <f t="shared" si="86"/>
        <v>0</v>
      </c>
      <c r="P285" s="317">
        <f t="shared" si="86"/>
        <v>0</v>
      </c>
      <c r="Q285" s="317">
        <f t="shared" si="86"/>
        <v>0</v>
      </c>
      <c r="R285" s="317">
        <f t="shared" si="86"/>
        <v>0</v>
      </c>
      <c r="S285" s="317">
        <f t="shared" si="86"/>
        <v>0</v>
      </c>
      <c r="T285" s="317">
        <f t="shared" si="86"/>
        <v>0</v>
      </c>
      <c r="U285" s="317">
        <f t="shared" si="86"/>
        <v>0</v>
      </c>
      <c r="V285" s="317">
        <f t="shared" si="86"/>
        <v>0</v>
      </c>
      <c r="W285" s="317">
        <f t="shared" si="86"/>
        <v>0</v>
      </c>
      <c r="X285" s="317">
        <f t="shared" si="86"/>
        <v>0</v>
      </c>
      <c r="Y285" s="317">
        <f t="shared" si="86"/>
        <v>0</v>
      </c>
      <c r="Z285" s="317">
        <f t="shared" si="86"/>
        <v>0</v>
      </c>
      <c r="AA285" s="317">
        <f t="shared" si="86"/>
        <v>0</v>
      </c>
      <c r="AB285" s="317">
        <f t="shared" si="86"/>
        <v>0</v>
      </c>
      <c r="AC285" s="317">
        <f t="shared" si="86"/>
        <v>0</v>
      </c>
      <c r="AD285" s="317">
        <f t="shared" si="86"/>
        <v>0</v>
      </c>
      <c r="AE285" s="317">
        <f t="shared" si="86"/>
        <v>0</v>
      </c>
      <c r="AF285" s="317">
        <f t="shared" si="86"/>
        <v>0</v>
      </c>
      <c r="AG285" s="317">
        <f t="shared" si="86"/>
        <v>0</v>
      </c>
      <c r="AH285" s="317">
        <f t="shared" si="86"/>
        <v>0</v>
      </c>
      <c r="AI285" s="317">
        <f t="shared" si="86"/>
        <v>0</v>
      </c>
      <c r="AJ285" s="317">
        <f t="shared" si="86"/>
        <v>0</v>
      </c>
      <c r="AK285" s="317">
        <f t="shared" si="86"/>
        <v>0</v>
      </c>
      <c r="AL285" s="317">
        <f t="shared" si="86"/>
        <v>0</v>
      </c>
      <c r="AM285" s="317">
        <f t="shared" si="86"/>
        <v>0</v>
      </c>
      <c r="AN285" s="317">
        <f t="shared" si="86"/>
        <v>0</v>
      </c>
      <c r="AO285" s="317">
        <f t="shared" si="86"/>
        <v>0</v>
      </c>
      <c r="AP285" s="317">
        <f t="shared" si="86"/>
        <v>0</v>
      </c>
    </row>
    <row r="286" spans="3:42" hidden="1" x14ac:dyDescent="0.2">
      <c r="C286" s="90" t="s">
        <v>204</v>
      </c>
      <c r="F286" s="92">
        <f>'4. Kapitalbedarf'!F18</f>
        <v>0</v>
      </c>
      <c r="G286" s="318">
        <f>G285*$F$286</f>
        <v>0</v>
      </c>
      <c r="H286" s="318">
        <f>H285*$F$286</f>
        <v>0</v>
      </c>
      <c r="I286" s="318">
        <f t="shared" ref="I286:AP286" si="87">I285*$F$286</f>
        <v>0</v>
      </c>
      <c r="J286" s="318">
        <f t="shared" si="87"/>
        <v>0</v>
      </c>
      <c r="K286" s="318">
        <f t="shared" si="87"/>
        <v>0</v>
      </c>
      <c r="L286" s="318">
        <f t="shared" si="87"/>
        <v>0</v>
      </c>
      <c r="M286" s="318">
        <f t="shared" si="87"/>
        <v>0</v>
      </c>
      <c r="N286" s="318">
        <f t="shared" si="87"/>
        <v>0</v>
      </c>
      <c r="O286" s="318">
        <f t="shared" si="87"/>
        <v>0</v>
      </c>
      <c r="P286" s="318">
        <f t="shared" si="87"/>
        <v>0</v>
      </c>
      <c r="Q286" s="318">
        <f t="shared" si="87"/>
        <v>0</v>
      </c>
      <c r="R286" s="318">
        <f t="shared" si="87"/>
        <v>0</v>
      </c>
      <c r="S286" s="318">
        <f t="shared" si="87"/>
        <v>0</v>
      </c>
      <c r="T286" s="318">
        <f t="shared" si="87"/>
        <v>0</v>
      </c>
      <c r="U286" s="318">
        <f t="shared" si="87"/>
        <v>0</v>
      </c>
      <c r="V286" s="318">
        <f t="shared" si="87"/>
        <v>0</v>
      </c>
      <c r="W286" s="318">
        <f t="shared" si="87"/>
        <v>0</v>
      </c>
      <c r="X286" s="318">
        <f t="shared" si="87"/>
        <v>0</v>
      </c>
      <c r="Y286" s="318">
        <f t="shared" si="87"/>
        <v>0</v>
      </c>
      <c r="Z286" s="318">
        <f t="shared" si="87"/>
        <v>0</v>
      </c>
      <c r="AA286" s="318">
        <f t="shared" si="87"/>
        <v>0</v>
      </c>
      <c r="AB286" s="318">
        <f t="shared" si="87"/>
        <v>0</v>
      </c>
      <c r="AC286" s="318">
        <f t="shared" si="87"/>
        <v>0</v>
      </c>
      <c r="AD286" s="318">
        <f t="shared" si="87"/>
        <v>0</v>
      </c>
      <c r="AE286" s="318">
        <f t="shared" si="87"/>
        <v>0</v>
      </c>
      <c r="AF286" s="318">
        <f t="shared" si="87"/>
        <v>0</v>
      </c>
      <c r="AG286" s="318">
        <f t="shared" si="87"/>
        <v>0</v>
      </c>
      <c r="AH286" s="318">
        <f t="shared" si="87"/>
        <v>0</v>
      </c>
      <c r="AI286" s="318">
        <f t="shared" si="87"/>
        <v>0</v>
      </c>
      <c r="AJ286" s="318">
        <f t="shared" si="87"/>
        <v>0</v>
      </c>
      <c r="AK286" s="318">
        <f t="shared" si="87"/>
        <v>0</v>
      </c>
      <c r="AL286" s="318">
        <f t="shared" si="87"/>
        <v>0</v>
      </c>
      <c r="AM286" s="318">
        <f t="shared" si="87"/>
        <v>0</v>
      </c>
      <c r="AN286" s="318">
        <f t="shared" si="87"/>
        <v>0</v>
      </c>
      <c r="AO286" s="318">
        <f t="shared" si="87"/>
        <v>0</v>
      </c>
      <c r="AP286" s="318">
        <f t="shared" si="87"/>
        <v>0</v>
      </c>
    </row>
    <row r="287" spans="3:42" hidden="1" x14ac:dyDescent="0.2">
      <c r="C287" s="256" t="s">
        <v>205</v>
      </c>
      <c r="G287" s="317">
        <f>G285-G286</f>
        <v>0</v>
      </c>
      <c r="H287" s="317">
        <f t="shared" ref="H287:AP287" si="88">H285-H286</f>
        <v>0</v>
      </c>
      <c r="I287" s="317">
        <f t="shared" si="88"/>
        <v>0</v>
      </c>
      <c r="J287" s="317">
        <f t="shared" si="88"/>
        <v>0</v>
      </c>
      <c r="K287" s="317">
        <f t="shared" si="88"/>
        <v>0</v>
      </c>
      <c r="L287" s="317">
        <f t="shared" si="88"/>
        <v>0</v>
      </c>
      <c r="M287" s="317">
        <f t="shared" si="88"/>
        <v>0</v>
      </c>
      <c r="N287" s="317">
        <f t="shared" si="88"/>
        <v>0</v>
      </c>
      <c r="O287" s="317">
        <f t="shared" si="88"/>
        <v>0</v>
      </c>
      <c r="P287" s="317">
        <f t="shared" si="88"/>
        <v>0</v>
      </c>
      <c r="Q287" s="317">
        <f t="shared" si="88"/>
        <v>0</v>
      </c>
      <c r="R287" s="317">
        <f t="shared" si="88"/>
        <v>0</v>
      </c>
      <c r="S287" s="317">
        <f t="shared" si="88"/>
        <v>0</v>
      </c>
      <c r="T287" s="317">
        <f t="shared" si="88"/>
        <v>0</v>
      </c>
      <c r="U287" s="317">
        <f t="shared" si="88"/>
        <v>0</v>
      </c>
      <c r="V287" s="317">
        <f t="shared" si="88"/>
        <v>0</v>
      </c>
      <c r="W287" s="317">
        <f t="shared" si="88"/>
        <v>0</v>
      </c>
      <c r="X287" s="317">
        <f t="shared" si="88"/>
        <v>0</v>
      </c>
      <c r="Y287" s="317">
        <f t="shared" si="88"/>
        <v>0</v>
      </c>
      <c r="Z287" s="317">
        <f t="shared" si="88"/>
        <v>0</v>
      </c>
      <c r="AA287" s="317">
        <f t="shared" si="88"/>
        <v>0</v>
      </c>
      <c r="AB287" s="317">
        <f t="shared" si="88"/>
        <v>0</v>
      </c>
      <c r="AC287" s="317">
        <f t="shared" si="88"/>
        <v>0</v>
      </c>
      <c r="AD287" s="317">
        <f t="shared" si="88"/>
        <v>0</v>
      </c>
      <c r="AE287" s="317">
        <f t="shared" si="88"/>
        <v>0</v>
      </c>
      <c r="AF287" s="317">
        <f t="shared" si="88"/>
        <v>0</v>
      </c>
      <c r="AG287" s="317">
        <f t="shared" si="88"/>
        <v>0</v>
      </c>
      <c r="AH287" s="317">
        <f t="shared" si="88"/>
        <v>0</v>
      </c>
      <c r="AI287" s="317">
        <f t="shared" si="88"/>
        <v>0</v>
      </c>
      <c r="AJ287" s="317">
        <f t="shared" si="88"/>
        <v>0</v>
      </c>
      <c r="AK287" s="317">
        <f t="shared" si="88"/>
        <v>0</v>
      </c>
      <c r="AL287" s="317">
        <f t="shared" si="88"/>
        <v>0</v>
      </c>
      <c r="AM287" s="317">
        <f t="shared" si="88"/>
        <v>0</v>
      </c>
      <c r="AN287" s="317">
        <f t="shared" si="88"/>
        <v>0</v>
      </c>
      <c r="AO287" s="317">
        <f t="shared" si="88"/>
        <v>0</v>
      </c>
      <c r="AP287" s="317">
        <f t="shared" si="88"/>
        <v>0</v>
      </c>
    </row>
    <row r="288" spans="3:42" ht="3" hidden="1" customHeight="1" x14ac:dyDescent="0.2">
      <c r="G288" s="317"/>
      <c r="H288" s="317"/>
      <c r="I288" s="317"/>
      <c r="J288" s="317"/>
      <c r="K288" s="317"/>
      <c r="L288" s="317"/>
      <c r="M288" s="317"/>
      <c r="N288" s="317"/>
      <c r="O288" s="317"/>
      <c r="P288" s="317"/>
      <c r="Q288" s="317"/>
      <c r="R288" s="317"/>
      <c r="S288" s="317"/>
      <c r="T288" s="317"/>
      <c r="U288" s="317"/>
      <c r="V288" s="317"/>
      <c r="W288" s="317"/>
      <c r="X288" s="317"/>
      <c r="Y288" s="317"/>
      <c r="Z288" s="317"/>
      <c r="AA288" s="317"/>
      <c r="AB288" s="317"/>
      <c r="AC288" s="317"/>
      <c r="AD288" s="317"/>
      <c r="AE288" s="317"/>
      <c r="AF288" s="317"/>
      <c r="AG288" s="317"/>
      <c r="AH288" s="317"/>
      <c r="AI288" s="317"/>
      <c r="AJ288" s="317"/>
      <c r="AK288" s="317"/>
      <c r="AL288" s="317"/>
      <c r="AM288" s="317"/>
      <c r="AN288" s="317"/>
      <c r="AO288" s="317"/>
      <c r="AP288" s="317"/>
    </row>
    <row r="289" spans="3:42" hidden="1" x14ac:dyDescent="0.2">
      <c r="C289" s="256" t="s">
        <v>206</v>
      </c>
      <c r="G289" s="317">
        <f t="shared" ref="G289:AP289" si="89">G263</f>
        <v>0</v>
      </c>
      <c r="H289" s="317">
        <f t="shared" si="89"/>
        <v>0</v>
      </c>
      <c r="I289" s="317">
        <f t="shared" si="89"/>
        <v>0</v>
      </c>
      <c r="J289" s="317">
        <f t="shared" si="89"/>
        <v>0</v>
      </c>
      <c r="K289" s="317">
        <f t="shared" si="89"/>
        <v>0</v>
      </c>
      <c r="L289" s="317">
        <f t="shared" si="89"/>
        <v>0</v>
      </c>
      <c r="M289" s="317">
        <f t="shared" si="89"/>
        <v>0</v>
      </c>
      <c r="N289" s="317">
        <f t="shared" si="89"/>
        <v>0</v>
      </c>
      <c r="O289" s="317">
        <f t="shared" si="89"/>
        <v>0</v>
      </c>
      <c r="P289" s="317">
        <f t="shared" si="89"/>
        <v>0</v>
      </c>
      <c r="Q289" s="317">
        <f t="shared" si="89"/>
        <v>0</v>
      </c>
      <c r="R289" s="317">
        <f t="shared" si="89"/>
        <v>0</v>
      </c>
      <c r="S289" s="317">
        <f t="shared" si="89"/>
        <v>0</v>
      </c>
      <c r="T289" s="317">
        <f t="shared" si="89"/>
        <v>0</v>
      </c>
      <c r="U289" s="317">
        <f t="shared" si="89"/>
        <v>0</v>
      </c>
      <c r="V289" s="317">
        <f t="shared" si="89"/>
        <v>0</v>
      </c>
      <c r="W289" s="317">
        <f t="shared" si="89"/>
        <v>0</v>
      </c>
      <c r="X289" s="317">
        <f t="shared" si="89"/>
        <v>0</v>
      </c>
      <c r="Y289" s="317">
        <f t="shared" si="89"/>
        <v>0</v>
      </c>
      <c r="Z289" s="317">
        <f t="shared" si="89"/>
        <v>0</v>
      </c>
      <c r="AA289" s="317">
        <f t="shared" si="89"/>
        <v>0</v>
      </c>
      <c r="AB289" s="317">
        <f t="shared" si="89"/>
        <v>0</v>
      </c>
      <c r="AC289" s="317">
        <f t="shared" si="89"/>
        <v>0</v>
      </c>
      <c r="AD289" s="317">
        <f t="shared" si="89"/>
        <v>0</v>
      </c>
      <c r="AE289" s="317">
        <f t="shared" si="89"/>
        <v>0</v>
      </c>
      <c r="AF289" s="317">
        <f t="shared" si="89"/>
        <v>0</v>
      </c>
      <c r="AG289" s="317">
        <f t="shared" si="89"/>
        <v>0</v>
      </c>
      <c r="AH289" s="317">
        <f t="shared" si="89"/>
        <v>0</v>
      </c>
      <c r="AI289" s="317">
        <f t="shared" si="89"/>
        <v>0</v>
      </c>
      <c r="AJ289" s="317">
        <f t="shared" si="89"/>
        <v>0</v>
      </c>
      <c r="AK289" s="317">
        <f t="shared" si="89"/>
        <v>0</v>
      </c>
      <c r="AL289" s="317">
        <f t="shared" si="89"/>
        <v>0</v>
      </c>
      <c r="AM289" s="317">
        <f t="shared" si="89"/>
        <v>0</v>
      </c>
      <c r="AN289" s="317">
        <f t="shared" si="89"/>
        <v>0</v>
      </c>
      <c r="AO289" s="317">
        <f t="shared" si="89"/>
        <v>0</v>
      </c>
      <c r="AP289" s="317">
        <f t="shared" si="89"/>
        <v>0</v>
      </c>
    </row>
    <row r="290" spans="3:42" s="91" customFormat="1" ht="13.7" hidden="1" customHeight="1" x14ac:dyDescent="0.2">
      <c r="G290" s="319"/>
      <c r="H290" s="319"/>
      <c r="I290" s="319"/>
      <c r="J290" s="319"/>
      <c r="K290" s="319"/>
      <c r="L290" s="319"/>
      <c r="M290" s="319"/>
      <c r="N290" s="319"/>
      <c r="O290" s="319"/>
      <c r="P290" s="319"/>
      <c r="Q290" s="319"/>
      <c r="R290" s="319"/>
      <c r="S290" s="319"/>
      <c r="T290" s="319"/>
      <c r="U290" s="319"/>
      <c r="V290" s="319"/>
      <c r="W290" s="319"/>
      <c r="X290" s="319"/>
      <c r="Y290" s="319"/>
      <c r="Z290" s="319"/>
      <c r="AA290" s="319"/>
      <c r="AB290" s="319"/>
      <c r="AC290" s="319"/>
      <c r="AD290" s="319"/>
      <c r="AE290" s="319"/>
      <c r="AF290" s="319"/>
      <c r="AG290" s="319"/>
      <c r="AH290" s="319"/>
      <c r="AI290" s="319"/>
      <c r="AJ290" s="319"/>
      <c r="AK290" s="319"/>
      <c r="AL290" s="319"/>
      <c r="AM290" s="319"/>
      <c r="AN290" s="319"/>
      <c r="AO290" s="319"/>
      <c r="AP290" s="319"/>
    </row>
    <row r="291" spans="3:42" ht="13.7" hidden="1" customHeight="1" x14ac:dyDescent="0.2">
      <c r="C291" s="313" t="s">
        <v>209</v>
      </c>
      <c r="D291" s="314"/>
      <c r="E291" s="315"/>
      <c r="F291" s="315"/>
      <c r="G291" s="320">
        <f>G287-G289</f>
        <v>0</v>
      </c>
      <c r="H291" s="320">
        <f t="shared" ref="H291:AP291" si="90">H287-H289</f>
        <v>0</v>
      </c>
      <c r="I291" s="320">
        <f t="shared" si="90"/>
        <v>0</v>
      </c>
      <c r="J291" s="320">
        <f t="shared" si="90"/>
        <v>0</v>
      </c>
      <c r="K291" s="320">
        <f t="shared" si="90"/>
        <v>0</v>
      </c>
      <c r="L291" s="320">
        <f t="shared" si="90"/>
        <v>0</v>
      </c>
      <c r="M291" s="320">
        <f t="shared" si="90"/>
        <v>0</v>
      </c>
      <c r="N291" s="320">
        <f t="shared" si="90"/>
        <v>0</v>
      </c>
      <c r="O291" s="320">
        <f t="shared" si="90"/>
        <v>0</v>
      </c>
      <c r="P291" s="320">
        <f t="shared" si="90"/>
        <v>0</v>
      </c>
      <c r="Q291" s="320">
        <f t="shared" si="90"/>
        <v>0</v>
      </c>
      <c r="R291" s="320">
        <f t="shared" si="90"/>
        <v>0</v>
      </c>
      <c r="S291" s="320">
        <f t="shared" si="90"/>
        <v>0</v>
      </c>
      <c r="T291" s="320">
        <f t="shared" si="90"/>
        <v>0</v>
      </c>
      <c r="U291" s="320">
        <f t="shared" si="90"/>
        <v>0</v>
      </c>
      <c r="V291" s="320">
        <f t="shared" si="90"/>
        <v>0</v>
      </c>
      <c r="W291" s="320">
        <f t="shared" si="90"/>
        <v>0</v>
      </c>
      <c r="X291" s="320">
        <f t="shared" si="90"/>
        <v>0</v>
      </c>
      <c r="Y291" s="320">
        <f t="shared" si="90"/>
        <v>0</v>
      </c>
      <c r="Z291" s="320">
        <f t="shared" si="90"/>
        <v>0</v>
      </c>
      <c r="AA291" s="320">
        <f t="shared" si="90"/>
        <v>0</v>
      </c>
      <c r="AB291" s="320">
        <f t="shared" si="90"/>
        <v>0</v>
      </c>
      <c r="AC291" s="320">
        <f t="shared" si="90"/>
        <v>0</v>
      </c>
      <c r="AD291" s="320">
        <f t="shared" si="90"/>
        <v>0</v>
      </c>
      <c r="AE291" s="320">
        <f t="shared" si="90"/>
        <v>0</v>
      </c>
      <c r="AF291" s="320">
        <f t="shared" si="90"/>
        <v>0</v>
      </c>
      <c r="AG291" s="320">
        <f t="shared" si="90"/>
        <v>0</v>
      </c>
      <c r="AH291" s="320">
        <f t="shared" si="90"/>
        <v>0</v>
      </c>
      <c r="AI291" s="320">
        <f t="shared" si="90"/>
        <v>0</v>
      </c>
      <c r="AJ291" s="320">
        <f t="shared" si="90"/>
        <v>0</v>
      </c>
      <c r="AK291" s="320">
        <f t="shared" si="90"/>
        <v>0</v>
      </c>
      <c r="AL291" s="320">
        <f t="shared" si="90"/>
        <v>0</v>
      </c>
      <c r="AM291" s="320">
        <f t="shared" si="90"/>
        <v>0</v>
      </c>
      <c r="AN291" s="320">
        <f t="shared" si="90"/>
        <v>0</v>
      </c>
      <c r="AO291" s="320">
        <f t="shared" si="90"/>
        <v>0</v>
      </c>
      <c r="AP291" s="320">
        <f t="shared" si="90"/>
        <v>0</v>
      </c>
    </row>
    <row r="292" spans="3:42" ht="10.7" hidden="1" customHeight="1" x14ac:dyDescent="0.2">
      <c r="C292" s="313" t="s">
        <v>211</v>
      </c>
      <c r="D292" s="314"/>
      <c r="E292" s="315"/>
      <c r="F292" s="315"/>
      <c r="G292" s="320">
        <f>G291</f>
        <v>0</v>
      </c>
      <c r="H292" s="320">
        <f t="shared" ref="H292:AP292" si="91">G292+H291</f>
        <v>0</v>
      </c>
      <c r="I292" s="320">
        <f t="shared" si="91"/>
        <v>0</v>
      </c>
      <c r="J292" s="320">
        <f t="shared" si="91"/>
        <v>0</v>
      </c>
      <c r="K292" s="320">
        <f t="shared" si="91"/>
        <v>0</v>
      </c>
      <c r="L292" s="320">
        <f t="shared" si="91"/>
        <v>0</v>
      </c>
      <c r="M292" s="320">
        <f t="shared" si="91"/>
        <v>0</v>
      </c>
      <c r="N292" s="320">
        <f t="shared" si="91"/>
        <v>0</v>
      </c>
      <c r="O292" s="320">
        <f t="shared" si="91"/>
        <v>0</v>
      </c>
      <c r="P292" s="320">
        <f t="shared" si="91"/>
        <v>0</v>
      </c>
      <c r="Q292" s="320">
        <f t="shared" si="91"/>
        <v>0</v>
      </c>
      <c r="R292" s="320">
        <f t="shared" si="91"/>
        <v>0</v>
      </c>
      <c r="S292" s="320">
        <f t="shared" si="91"/>
        <v>0</v>
      </c>
      <c r="T292" s="320">
        <f t="shared" si="91"/>
        <v>0</v>
      </c>
      <c r="U292" s="320">
        <f t="shared" si="91"/>
        <v>0</v>
      </c>
      <c r="V292" s="320">
        <f t="shared" si="91"/>
        <v>0</v>
      </c>
      <c r="W292" s="320">
        <f t="shared" si="91"/>
        <v>0</v>
      </c>
      <c r="X292" s="320">
        <f t="shared" si="91"/>
        <v>0</v>
      </c>
      <c r="Y292" s="320">
        <f t="shared" si="91"/>
        <v>0</v>
      </c>
      <c r="Z292" s="320">
        <f t="shared" si="91"/>
        <v>0</v>
      </c>
      <c r="AA292" s="320">
        <f t="shared" si="91"/>
        <v>0</v>
      </c>
      <c r="AB292" s="320">
        <f t="shared" si="91"/>
        <v>0</v>
      </c>
      <c r="AC292" s="320">
        <f t="shared" si="91"/>
        <v>0</v>
      </c>
      <c r="AD292" s="320">
        <f t="shared" si="91"/>
        <v>0</v>
      </c>
      <c r="AE292" s="320">
        <f t="shared" si="91"/>
        <v>0</v>
      </c>
      <c r="AF292" s="320">
        <f t="shared" si="91"/>
        <v>0</v>
      </c>
      <c r="AG292" s="320">
        <f t="shared" si="91"/>
        <v>0</v>
      </c>
      <c r="AH292" s="320">
        <f t="shared" si="91"/>
        <v>0</v>
      </c>
      <c r="AI292" s="320">
        <f t="shared" si="91"/>
        <v>0</v>
      </c>
      <c r="AJ292" s="320">
        <f t="shared" si="91"/>
        <v>0</v>
      </c>
      <c r="AK292" s="320">
        <f t="shared" si="91"/>
        <v>0</v>
      </c>
      <c r="AL292" s="320">
        <f t="shared" si="91"/>
        <v>0</v>
      </c>
      <c r="AM292" s="320">
        <f t="shared" si="91"/>
        <v>0</v>
      </c>
      <c r="AN292" s="320">
        <f t="shared" si="91"/>
        <v>0</v>
      </c>
      <c r="AO292" s="320">
        <f t="shared" si="91"/>
        <v>0</v>
      </c>
      <c r="AP292" s="320">
        <f t="shared" si="91"/>
        <v>0</v>
      </c>
    </row>
    <row r="293" spans="3:42" ht="10.7" hidden="1" customHeight="1" x14ac:dyDescent="0.2">
      <c r="C293" s="313" t="s">
        <v>210</v>
      </c>
      <c r="D293" s="314"/>
      <c r="E293" s="315"/>
      <c r="F293" s="315"/>
      <c r="G293" s="320">
        <f>G270</f>
        <v>0</v>
      </c>
      <c r="H293" s="320">
        <f t="shared" ref="H293:AP293" si="92">H267</f>
        <v>0</v>
      </c>
      <c r="I293" s="320">
        <f t="shared" si="92"/>
        <v>0</v>
      </c>
      <c r="J293" s="320">
        <f t="shared" si="92"/>
        <v>0</v>
      </c>
      <c r="K293" s="320">
        <f t="shared" si="92"/>
        <v>0</v>
      </c>
      <c r="L293" s="320">
        <f t="shared" si="92"/>
        <v>0</v>
      </c>
      <c r="M293" s="320">
        <f t="shared" si="92"/>
        <v>0</v>
      </c>
      <c r="N293" s="320">
        <f t="shared" si="92"/>
        <v>0</v>
      </c>
      <c r="O293" s="320">
        <f t="shared" si="92"/>
        <v>0</v>
      </c>
      <c r="P293" s="320">
        <f t="shared" si="92"/>
        <v>0</v>
      </c>
      <c r="Q293" s="320">
        <f t="shared" si="92"/>
        <v>0</v>
      </c>
      <c r="R293" s="320">
        <f t="shared" si="92"/>
        <v>0</v>
      </c>
      <c r="S293" s="320">
        <f t="shared" si="92"/>
        <v>0</v>
      </c>
      <c r="T293" s="320">
        <f t="shared" si="92"/>
        <v>0</v>
      </c>
      <c r="U293" s="320">
        <f t="shared" si="92"/>
        <v>0</v>
      </c>
      <c r="V293" s="320">
        <f t="shared" si="92"/>
        <v>0</v>
      </c>
      <c r="W293" s="320">
        <f t="shared" si="92"/>
        <v>0</v>
      </c>
      <c r="X293" s="320">
        <f t="shared" si="92"/>
        <v>0</v>
      </c>
      <c r="Y293" s="320">
        <f t="shared" si="92"/>
        <v>0</v>
      </c>
      <c r="Z293" s="320">
        <f t="shared" si="92"/>
        <v>0</v>
      </c>
      <c r="AA293" s="320">
        <f t="shared" si="92"/>
        <v>0</v>
      </c>
      <c r="AB293" s="320">
        <f t="shared" si="92"/>
        <v>0</v>
      </c>
      <c r="AC293" s="320">
        <f t="shared" si="92"/>
        <v>0</v>
      </c>
      <c r="AD293" s="320">
        <f t="shared" si="92"/>
        <v>0</v>
      </c>
      <c r="AE293" s="320">
        <f t="shared" si="92"/>
        <v>0</v>
      </c>
      <c r="AF293" s="320">
        <f t="shared" si="92"/>
        <v>0</v>
      </c>
      <c r="AG293" s="320">
        <f t="shared" si="92"/>
        <v>0</v>
      </c>
      <c r="AH293" s="320">
        <f t="shared" si="92"/>
        <v>0</v>
      </c>
      <c r="AI293" s="320">
        <f t="shared" si="92"/>
        <v>0</v>
      </c>
      <c r="AJ293" s="320">
        <f t="shared" si="92"/>
        <v>0</v>
      </c>
      <c r="AK293" s="320">
        <f t="shared" si="92"/>
        <v>0</v>
      </c>
      <c r="AL293" s="320">
        <f t="shared" si="92"/>
        <v>0</v>
      </c>
      <c r="AM293" s="320">
        <f t="shared" si="92"/>
        <v>0</v>
      </c>
      <c r="AN293" s="320">
        <f t="shared" si="92"/>
        <v>0</v>
      </c>
      <c r="AO293" s="320">
        <f t="shared" si="92"/>
        <v>0</v>
      </c>
      <c r="AP293" s="320">
        <f t="shared" si="92"/>
        <v>0</v>
      </c>
    </row>
    <row r="294" spans="3:42" ht="12" hidden="1" customHeight="1" x14ac:dyDescent="0.2">
      <c r="C294" s="313" t="s">
        <v>212</v>
      </c>
      <c r="D294" s="314"/>
      <c r="E294" s="315"/>
      <c r="F294" s="315"/>
      <c r="G294" s="320">
        <f>G270</f>
        <v>0</v>
      </c>
      <c r="H294" s="320">
        <f t="shared" ref="H294:AP294" si="93">H270</f>
        <v>0</v>
      </c>
      <c r="I294" s="320">
        <f t="shared" si="93"/>
        <v>0</v>
      </c>
      <c r="J294" s="320">
        <f t="shared" si="93"/>
        <v>0</v>
      </c>
      <c r="K294" s="320">
        <f t="shared" si="93"/>
        <v>0</v>
      </c>
      <c r="L294" s="320">
        <f t="shared" si="93"/>
        <v>0</v>
      </c>
      <c r="M294" s="320">
        <f t="shared" si="93"/>
        <v>0</v>
      </c>
      <c r="N294" s="320">
        <f t="shared" si="93"/>
        <v>0</v>
      </c>
      <c r="O294" s="320">
        <f t="shared" si="93"/>
        <v>0</v>
      </c>
      <c r="P294" s="320">
        <f t="shared" si="93"/>
        <v>0</v>
      </c>
      <c r="Q294" s="320">
        <f t="shared" si="93"/>
        <v>0</v>
      </c>
      <c r="R294" s="320">
        <f t="shared" si="93"/>
        <v>0</v>
      </c>
      <c r="S294" s="320">
        <f t="shared" si="93"/>
        <v>0</v>
      </c>
      <c r="T294" s="320">
        <f t="shared" si="93"/>
        <v>0</v>
      </c>
      <c r="U294" s="320">
        <f t="shared" si="93"/>
        <v>0</v>
      </c>
      <c r="V294" s="320">
        <f t="shared" si="93"/>
        <v>0</v>
      </c>
      <c r="W294" s="320">
        <f t="shared" si="93"/>
        <v>0</v>
      </c>
      <c r="X294" s="320">
        <f t="shared" si="93"/>
        <v>0</v>
      </c>
      <c r="Y294" s="320">
        <f t="shared" si="93"/>
        <v>0</v>
      </c>
      <c r="Z294" s="320">
        <f t="shared" si="93"/>
        <v>0</v>
      </c>
      <c r="AA294" s="320">
        <f t="shared" si="93"/>
        <v>0</v>
      </c>
      <c r="AB294" s="320">
        <f t="shared" si="93"/>
        <v>0</v>
      </c>
      <c r="AC294" s="320">
        <f t="shared" si="93"/>
        <v>0</v>
      </c>
      <c r="AD294" s="320">
        <f t="shared" si="93"/>
        <v>0</v>
      </c>
      <c r="AE294" s="320">
        <f t="shared" si="93"/>
        <v>0</v>
      </c>
      <c r="AF294" s="320">
        <f t="shared" si="93"/>
        <v>0</v>
      </c>
      <c r="AG294" s="320">
        <f t="shared" si="93"/>
        <v>0</v>
      </c>
      <c r="AH294" s="320">
        <f t="shared" si="93"/>
        <v>0</v>
      </c>
      <c r="AI294" s="320">
        <f t="shared" si="93"/>
        <v>0</v>
      </c>
      <c r="AJ294" s="320">
        <f t="shared" si="93"/>
        <v>0</v>
      </c>
      <c r="AK294" s="320">
        <f t="shared" si="93"/>
        <v>0</v>
      </c>
      <c r="AL294" s="320">
        <f t="shared" si="93"/>
        <v>0</v>
      </c>
      <c r="AM294" s="320">
        <f t="shared" si="93"/>
        <v>0</v>
      </c>
      <c r="AN294" s="320">
        <f t="shared" si="93"/>
        <v>0</v>
      </c>
      <c r="AO294" s="320">
        <f t="shared" si="93"/>
        <v>0</v>
      </c>
      <c r="AP294" s="320">
        <f t="shared" si="93"/>
        <v>0</v>
      </c>
    </row>
    <row r="295" spans="3:42" ht="7.7" hidden="1" customHeight="1" x14ac:dyDescent="0.2"/>
    <row r="296" spans="3:42" ht="12" hidden="1" customHeight="1" x14ac:dyDescent="0.2">
      <c r="C296" s="98" t="s">
        <v>207</v>
      </c>
      <c r="D296" s="98"/>
      <c r="E296" s="98"/>
      <c r="F296" s="98"/>
      <c r="G296" s="321">
        <f>SMALL(G292:AP292,1)</f>
        <v>0</v>
      </c>
    </row>
    <row r="297" spans="3:42" ht="11.25" hidden="1" customHeight="1" x14ac:dyDescent="0.2">
      <c r="C297" s="98" t="s">
        <v>240</v>
      </c>
      <c r="D297" s="98"/>
      <c r="E297" s="98"/>
      <c r="F297" s="98"/>
      <c r="G297" s="321">
        <f>SMALL(G294:AP294,1)</f>
        <v>0</v>
      </c>
    </row>
    <row r="298" spans="3:42" ht="10.7" hidden="1" customHeight="1" x14ac:dyDescent="0.2">
      <c r="C298" s="256" t="s">
        <v>208</v>
      </c>
      <c r="D298" s="256"/>
      <c r="E298" s="256"/>
      <c r="F298" s="256"/>
      <c r="G298" s="295">
        <f>G296-G297</f>
        <v>0</v>
      </c>
    </row>
    <row r="299" spans="3:42" hidden="1" x14ac:dyDescent="0.2"/>
    <row r="300" spans="3:42" hidden="1" x14ac:dyDescent="0.2">
      <c r="C300" s="256" t="s">
        <v>239</v>
      </c>
      <c r="G300" s="317">
        <f>'3. Liquidität'!G25</f>
        <v>0</v>
      </c>
      <c r="H300" s="317">
        <f>'3. Liquidität'!H25</f>
        <v>0</v>
      </c>
      <c r="I300" s="317">
        <f>'3. Liquidität'!I25</f>
        <v>0</v>
      </c>
      <c r="J300" s="317">
        <f>'3. Liquidität'!J25</f>
        <v>0</v>
      </c>
      <c r="K300" s="317">
        <f>'3. Liquidität'!K25</f>
        <v>0</v>
      </c>
      <c r="L300" s="317">
        <f>'3. Liquidität'!L25</f>
        <v>0</v>
      </c>
      <c r="M300" s="317">
        <f>'3. Liquidität'!M25</f>
        <v>0</v>
      </c>
      <c r="N300" s="317">
        <f>'3. Liquidität'!N25</f>
        <v>0</v>
      </c>
      <c r="O300" s="317">
        <f>'3. Liquidität'!O25</f>
        <v>0</v>
      </c>
      <c r="P300" s="317">
        <f>'3. Liquidität'!P25</f>
        <v>0</v>
      </c>
      <c r="Q300" s="317">
        <f>'3. Liquidität'!Q25</f>
        <v>0</v>
      </c>
      <c r="R300" s="317">
        <f>'3. Liquidität'!R25</f>
        <v>0</v>
      </c>
      <c r="S300" s="317">
        <f>'3. Liquidität'!S25</f>
        <v>0</v>
      </c>
      <c r="T300" s="317">
        <f>'3. Liquidität'!T25</f>
        <v>0</v>
      </c>
      <c r="U300" s="317">
        <f>'3. Liquidität'!U25</f>
        <v>0</v>
      </c>
      <c r="V300" s="317">
        <f>'3. Liquidität'!V25</f>
        <v>0</v>
      </c>
      <c r="W300" s="317">
        <f>'3. Liquidität'!W25</f>
        <v>0</v>
      </c>
      <c r="X300" s="317">
        <f>'3. Liquidität'!X25</f>
        <v>0</v>
      </c>
      <c r="Y300" s="317">
        <f>'3. Liquidität'!Y25</f>
        <v>0</v>
      </c>
      <c r="Z300" s="317">
        <f>'3. Liquidität'!Z25</f>
        <v>0</v>
      </c>
      <c r="AA300" s="317">
        <f>'3. Liquidität'!AA25</f>
        <v>0</v>
      </c>
      <c r="AB300" s="317">
        <f>'3. Liquidität'!AB25</f>
        <v>0</v>
      </c>
      <c r="AC300" s="317">
        <f>'3. Liquidität'!AC25</f>
        <v>0</v>
      </c>
      <c r="AD300" s="317">
        <f>'3. Liquidität'!AD25</f>
        <v>0</v>
      </c>
      <c r="AE300" s="317">
        <f>'3. Liquidität'!AE25</f>
        <v>0</v>
      </c>
      <c r="AF300" s="317">
        <f>'3. Liquidität'!AF25</f>
        <v>0</v>
      </c>
      <c r="AG300" s="317">
        <f>'3. Liquidität'!AG25</f>
        <v>0</v>
      </c>
      <c r="AH300" s="317">
        <f>'3. Liquidität'!AH25</f>
        <v>0</v>
      </c>
      <c r="AI300" s="317">
        <f>'3. Liquidität'!AI25</f>
        <v>0</v>
      </c>
      <c r="AJ300" s="317">
        <f>'3. Liquidität'!AJ25</f>
        <v>0</v>
      </c>
      <c r="AK300" s="317">
        <f>'3. Liquidität'!AK25</f>
        <v>0</v>
      </c>
      <c r="AL300" s="317">
        <f>'3. Liquidität'!AL25</f>
        <v>0</v>
      </c>
      <c r="AM300" s="317">
        <f>'3. Liquidität'!AM25</f>
        <v>0</v>
      </c>
      <c r="AN300" s="317">
        <f>'3. Liquidität'!AN25</f>
        <v>0</v>
      </c>
      <c r="AO300" s="317">
        <f>'3. Liquidität'!AO25</f>
        <v>0</v>
      </c>
      <c r="AP300" s="317">
        <f>'3. Liquidität'!AP25</f>
        <v>0</v>
      </c>
    </row>
  </sheetData>
  <customSheetViews>
    <customSheetView guid="{216D8876-19FF-44F4-8FAC-ACDDAA215E34}" scale="90" fitToPage="1" hiddenRows="1">
      <pane ySplit="21" topLeftCell="A279" activePane="bottomLeft" state="frozen"/>
      <selection pane="bottomLeft" activeCell="D175" sqref="D175"/>
      <pageMargins left="0.78740157480314965" right="0.78740157480314965" top="0.98425196850393704" bottom="0.98425196850393704" header="0.51181102362204722" footer="0.51181102362204722"/>
      <pageSetup paperSize="9" scale="33" fitToWidth="2" fitToHeight="2" orientation="landscape" r:id="rId1"/>
    </customSheetView>
    <customSheetView guid="{9890AA73-B2EA-4F98-9A3C-97D1460B2A7D}" scale="90" showPageBreaks="1" fitToPage="1" printArea="1" hiddenRows="1">
      <pane ySplit="21" topLeftCell="A71" activePane="bottomLeft" state="frozen"/>
      <selection pane="bottomLeft"/>
      <pageMargins left="0.78740157480314965" right="0.78740157480314965" top="0.98425196850393704" bottom="0.98425196850393704" header="0.51181102362204722" footer="0.51181102362204722"/>
      <pageSetup paperSize="9" scale="33" fitToWidth="2" fitToHeight="2" orientation="landscape" r:id="rId2"/>
    </customSheetView>
  </customSheetViews>
  <mergeCells count="7">
    <mergeCell ref="D45:D47"/>
    <mergeCell ref="D49:D51"/>
    <mergeCell ref="D53:D55"/>
    <mergeCell ref="C2:E6"/>
    <mergeCell ref="D33:D35"/>
    <mergeCell ref="D37:D39"/>
    <mergeCell ref="D41:D43"/>
  </mergeCells>
  <phoneticPr fontId="3" type="noConversion"/>
  <conditionalFormatting sqref="G255:AP266">
    <cfRule type="cellIs" dxfId="46" priority="18" stopIfTrue="1" operator="lessThan">
      <formula>0</formula>
    </cfRule>
  </conditionalFormatting>
  <conditionalFormatting sqref="G155:AP156 G158:AP158 G115:AP116 G68:AP68 G43:AP43 G150:AP152 G121:AP122 G127:AP129 G133:AP135 G139:AP141 G145:AP147 G35:AP35 G39:AP39 G47:AP47 G51:AP51 G55:AP55">
    <cfRule type="cellIs" dxfId="45" priority="19" stopIfTrue="1" operator="equal">
      <formula>0</formula>
    </cfRule>
  </conditionalFormatting>
  <conditionalFormatting sqref="G109 G119:AP119 G125:AP125 K113:AP113 G113 G210:AP210 G80:AP80 G66:AP66 G33:AP34 G37:AP38 G41:AP42 G45:AP46 G49:AP50 G53:AP54">
    <cfRule type="cellIs" dxfId="44" priority="20" stopIfTrue="1" operator="equal">
      <formula>0</formula>
    </cfRule>
  </conditionalFormatting>
  <conditionalFormatting sqref="G148:AP149">
    <cfRule type="cellIs" dxfId="43" priority="16" stopIfTrue="1" operator="equal">
      <formula>0</formula>
    </cfRule>
  </conditionalFormatting>
  <conditionalFormatting sqref="G131:AP131">
    <cfRule type="cellIs" dxfId="42" priority="15" stopIfTrue="1" operator="equal">
      <formula>0</formula>
    </cfRule>
  </conditionalFormatting>
  <conditionalFormatting sqref="G137:AP137">
    <cfRule type="cellIs" dxfId="41" priority="14" stopIfTrue="1" operator="equal">
      <formula>0</formula>
    </cfRule>
  </conditionalFormatting>
  <conditionalFormatting sqref="G143:AP143">
    <cfRule type="cellIs" dxfId="40" priority="13" stopIfTrue="1" operator="equal">
      <formula>0</formula>
    </cfRule>
  </conditionalFormatting>
  <conditionalFormatting sqref="A292:XFD294 A267:XFD276">
    <cfRule type="cellIs" dxfId="39" priority="12" stopIfTrue="1" operator="lessThan">
      <formula>0</formula>
    </cfRule>
  </conditionalFormatting>
  <conditionalFormatting sqref="E191">
    <cfRule type="cellIs" dxfId="38" priority="11" stopIfTrue="1" operator="equal">
      <formula>0</formula>
    </cfRule>
  </conditionalFormatting>
  <conditionalFormatting sqref="G202:AP204">
    <cfRule type="cellIs" dxfId="37" priority="10" stopIfTrue="1" operator="equal">
      <formula>0</formula>
    </cfRule>
  </conditionalFormatting>
  <conditionalFormatting sqref="B283:F283 AQ283:IW283">
    <cfRule type="cellIs" dxfId="36" priority="9" stopIfTrue="1" operator="lessThan">
      <formula>0</formula>
    </cfRule>
  </conditionalFormatting>
  <conditionalFormatting sqref="A291:XFD291">
    <cfRule type="cellIs" dxfId="35" priority="8" stopIfTrue="1" operator="lessThan">
      <formula>0</formula>
    </cfRule>
  </conditionalFormatting>
  <conditionalFormatting sqref="G110">
    <cfRule type="cellIs" dxfId="34" priority="7" stopIfTrue="1" operator="equal">
      <formula>0</formula>
    </cfRule>
  </conditionalFormatting>
  <conditionalFormatting sqref="J113">
    <cfRule type="cellIs" dxfId="33" priority="3" stopIfTrue="1" operator="equal">
      <formula>0</formula>
    </cfRule>
  </conditionalFormatting>
  <conditionalFormatting sqref="H113">
    <cfRule type="cellIs" dxfId="32" priority="1" stopIfTrue="1" operator="equal">
      <formula>0</formula>
    </cfRule>
  </conditionalFormatting>
  <conditionalFormatting sqref="I113">
    <cfRule type="cellIs" dxfId="31" priority="2" stopIfTrue="1" operator="equal">
      <formula>0</formula>
    </cfRule>
  </conditionalFormatting>
  <hyperlinks>
    <hyperlink ref="E193" r:id="rId3"/>
  </hyperlinks>
  <pageMargins left="0.78740157480314965" right="0.78740157480314965" top="0.98425196850393704" bottom="0.98425196850393704" header="0.51181102362204722" footer="0.51181102362204722"/>
  <pageSetup paperSize="9" scale="33" fitToWidth="2" fitToHeight="2" orientation="landscape" r:id="rId4"/>
  <ignoredErrors>
    <ignoredError sqref="G109 L113:AP113 G121:AP125 G115:AP119 G190:AP191 E191 G205:AP209 H204:AP204 G238:AP238 G127:AP131 G214:AP214 G216:AP216 G223:AP223 G229:AP229 G221:AP221 G227:AP227 G236:AP236 G243:AP276 G194:AP202 G187:AP188 G155:AP156 G133:AP137 G158:AP161 G139:AP143 G167:AP170 G174:AP177 G179:AP182 G145:AP153" unlockedFormula="1"/>
  </ignoredError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2" tint="0.39997558519241921"/>
    <pageSetUpPr fitToPage="1"/>
  </sheetPr>
  <dimension ref="B1:BI205"/>
  <sheetViews>
    <sheetView zoomScale="90" zoomScaleNormal="90" zoomScalePageLayoutView="80" workbookViewId="0">
      <pane ySplit="8" topLeftCell="A87" activePane="bottomLeft" state="frozen"/>
      <selection pane="bottomLeft" activeCell="I135" sqref="I135"/>
    </sheetView>
  </sheetViews>
  <sheetFormatPr baseColWidth="10" defaultColWidth="11.42578125" defaultRowHeight="13.5" x14ac:dyDescent="0.25"/>
  <cols>
    <col min="1" max="1" width="0.85546875" style="326" customWidth="1"/>
    <col min="2" max="3" width="1.85546875" style="326" customWidth="1"/>
    <col min="4" max="4" width="28.28515625" style="326" customWidth="1"/>
    <col min="5" max="5" width="24.85546875" style="326" customWidth="1"/>
    <col min="6" max="6" width="17.42578125" style="326" customWidth="1"/>
    <col min="7" max="7" width="20.42578125" style="326" customWidth="1"/>
    <col min="8" max="42" width="12.7109375" style="326" customWidth="1"/>
    <col min="43" max="43" width="11.7109375" style="326" customWidth="1"/>
    <col min="44" max="16384" width="11.42578125" style="326"/>
  </cols>
  <sheetData>
    <row r="1" spans="2:49" x14ac:dyDescent="0.25">
      <c r="B1" s="325"/>
      <c r="C1" s="325"/>
      <c r="D1" s="325"/>
      <c r="E1" s="325"/>
      <c r="F1" s="325"/>
      <c r="G1" s="325"/>
      <c r="H1" s="325"/>
      <c r="I1" s="325"/>
      <c r="J1" s="325"/>
    </row>
    <row r="2" spans="2:49" x14ac:dyDescent="0.25">
      <c r="B2" s="325"/>
      <c r="C2" s="584" t="s">
        <v>43</v>
      </c>
      <c r="D2" s="584"/>
      <c r="E2" s="325"/>
      <c r="F2" s="325"/>
      <c r="G2" s="325"/>
      <c r="H2" s="325"/>
      <c r="I2" s="325"/>
      <c r="J2" s="325"/>
    </row>
    <row r="3" spans="2:49" x14ac:dyDescent="0.25">
      <c r="B3" s="325"/>
      <c r="C3" s="584"/>
      <c r="D3" s="584"/>
      <c r="E3" s="325"/>
      <c r="F3" s="325"/>
      <c r="G3" s="325"/>
      <c r="H3" s="325"/>
      <c r="I3" s="325"/>
      <c r="J3" s="325"/>
    </row>
    <row r="4" spans="2:49" x14ac:dyDescent="0.25">
      <c r="C4" s="584"/>
      <c r="D4" s="584"/>
      <c r="G4" s="327"/>
      <c r="H4" s="327"/>
      <c r="I4" s="327"/>
      <c r="J4" s="327"/>
      <c r="K4" s="327"/>
      <c r="L4" s="327"/>
      <c r="M4" s="327"/>
    </row>
    <row r="5" spans="2:49" x14ac:dyDescent="0.25">
      <c r="B5" s="328"/>
      <c r="C5" s="584"/>
      <c r="D5" s="584"/>
      <c r="E5" s="328"/>
      <c r="F5" s="329"/>
      <c r="G5" s="327"/>
      <c r="H5" s="330"/>
      <c r="I5" s="330"/>
      <c r="J5" s="330"/>
      <c r="K5" s="327"/>
      <c r="L5" s="327"/>
      <c r="M5" s="327"/>
    </row>
    <row r="6" spans="2:49" x14ac:dyDescent="0.25">
      <c r="B6" s="328"/>
      <c r="C6" s="584"/>
      <c r="D6" s="584"/>
      <c r="E6" s="328"/>
      <c r="G6" s="327"/>
      <c r="H6" s="327"/>
      <c r="I6" s="327"/>
      <c r="J6" s="327"/>
      <c r="K6" s="327"/>
      <c r="L6" s="327"/>
      <c r="M6" s="327"/>
    </row>
    <row r="7" spans="2:49" x14ac:dyDescent="0.25">
      <c r="E7" s="331"/>
      <c r="F7" s="331"/>
      <c r="G7" s="332"/>
      <c r="H7" s="327"/>
      <c r="I7" s="333"/>
      <c r="K7" s="327"/>
      <c r="L7" s="327"/>
      <c r="M7" s="327"/>
    </row>
    <row r="8" spans="2:49" ht="3.75" customHeight="1" x14ac:dyDescent="0.25">
      <c r="E8" s="331"/>
      <c r="F8" s="331"/>
      <c r="G8" s="332"/>
      <c r="H8" s="327"/>
      <c r="I8" s="333"/>
      <c r="K8" s="327"/>
      <c r="L8" s="327"/>
      <c r="M8" s="327"/>
    </row>
    <row r="9" spans="2:49" x14ac:dyDescent="0.25">
      <c r="E9" s="331"/>
      <c r="F9" s="331"/>
      <c r="G9" s="332"/>
      <c r="H9" s="327"/>
      <c r="I9" s="333"/>
      <c r="K9" s="327"/>
      <c r="L9" s="327"/>
      <c r="M9" s="327"/>
    </row>
    <row r="10" spans="2:49" x14ac:dyDescent="0.25">
      <c r="E10" s="331"/>
      <c r="F10" s="331"/>
      <c r="G10" s="332"/>
      <c r="H10" s="327"/>
      <c r="I10" s="333"/>
      <c r="K10" s="327"/>
      <c r="L10" s="327"/>
      <c r="M10" s="327"/>
    </row>
    <row r="11" spans="2:49" x14ac:dyDescent="0.25">
      <c r="C11" s="334" t="s">
        <v>395</v>
      </c>
      <c r="D11" s="335"/>
      <c r="H11" s="327"/>
      <c r="L11" s="61">
        <v>0</v>
      </c>
      <c r="M11" s="326" t="s">
        <v>113</v>
      </c>
      <c r="S11" s="336"/>
    </row>
    <row r="12" spans="2:49" x14ac:dyDescent="0.25">
      <c r="C12" s="334" t="s">
        <v>396</v>
      </c>
      <c r="D12" s="335"/>
      <c r="E12" s="337"/>
      <c r="F12" s="337"/>
      <c r="G12" s="338"/>
      <c r="H12" s="327"/>
      <c r="L12" s="62">
        <v>0</v>
      </c>
      <c r="M12" s="326" t="s">
        <v>113</v>
      </c>
      <c r="N12" s="336"/>
    </row>
    <row r="13" spans="2:49" x14ac:dyDescent="0.25">
      <c r="H13" s="338"/>
    </row>
    <row r="14" spans="2:49" x14ac:dyDescent="0.25">
      <c r="C14" s="335"/>
      <c r="D14" s="335"/>
    </row>
    <row r="15" spans="2:49" ht="15.75" x14ac:dyDescent="0.25">
      <c r="C15" s="335"/>
      <c r="D15" s="340" t="s">
        <v>257</v>
      </c>
      <c r="E15" s="341"/>
      <c r="F15" s="341"/>
      <c r="G15" s="342">
        <f>'2. GuV'!G29</f>
        <v>42217</v>
      </c>
      <c r="H15" s="342">
        <f>'2. GuV'!H29</f>
        <v>42248</v>
      </c>
      <c r="I15" s="342">
        <f>'2. GuV'!I29</f>
        <v>42278</v>
      </c>
      <c r="J15" s="342">
        <f>'2. GuV'!J29</f>
        <v>42309</v>
      </c>
      <c r="K15" s="342">
        <f>'2. GuV'!K29</f>
        <v>42339</v>
      </c>
      <c r="L15" s="342">
        <f>'2. GuV'!L29</f>
        <v>42370</v>
      </c>
      <c r="M15" s="342">
        <f>'2. GuV'!M29</f>
        <v>42401</v>
      </c>
      <c r="N15" s="342">
        <f>'2. GuV'!N29</f>
        <v>42430</v>
      </c>
      <c r="O15" s="342">
        <f>'2. GuV'!O29</f>
        <v>42461</v>
      </c>
      <c r="P15" s="342">
        <f>'2. GuV'!P29</f>
        <v>42491</v>
      </c>
      <c r="Q15" s="342">
        <f>'2. GuV'!Q29</f>
        <v>42522</v>
      </c>
      <c r="R15" s="342">
        <f>'2. GuV'!R29</f>
        <v>42552</v>
      </c>
      <c r="S15" s="342">
        <f>'2. GuV'!S29</f>
        <v>42583</v>
      </c>
      <c r="T15" s="342">
        <f>'2. GuV'!T29</f>
        <v>42614</v>
      </c>
      <c r="U15" s="342">
        <f>'2. GuV'!U29</f>
        <v>42644</v>
      </c>
      <c r="V15" s="342">
        <f>'2. GuV'!V29</f>
        <v>42675</v>
      </c>
      <c r="W15" s="342">
        <f>'2. GuV'!W29</f>
        <v>42705</v>
      </c>
      <c r="X15" s="342">
        <f>'2. GuV'!X29</f>
        <v>42736</v>
      </c>
      <c r="Y15" s="342">
        <f>'2. GuV'!Y29</f>
        <v>42767</v>
      </c>
      <c r="Z15" s="342">
        <f>'2. GuV'!Z29</f>
        <v>42795</v>
      </c>
      <c r="AA15" s="342">
        <f>'2. GuV'!AA29</f>
        <v>42826</v>
      </c>
      <c r="AB15" s="342">
        <f>'2. GuV'!AB29</f>
        <v>42856</v>
      </c>
      <c r="AC15" s="342">
        <f>'2. GuV'!AC29</f>
        <v>42887</v>
      </c>
      <c r="AD15" s="342">
        <f>'2. GuV'!AD29</f>
        <v>42917</v>
      </c>
      <c r="AE15" s="342">
        <f>'2. GuV'!AE29</f>
        <v>42948</v>
      </c>
      <c r="AF15" s="342">
        <f>'2. GuV'!AF29</f>
        <v>42979</v>
      </c>
      <c r="AG15" s="342">
        <f>'2. GuV'!AG29</f>
        <v>43009</v>
      </c>
      <c r="AH15" s="342">
        <f>'2. GuV'!AH29</f>
        <v>43040</v>
      </c>
      <c r="AI15" s="342">
        <f>'2. GuV'!AI29</f>
        <v>43070</v>
      </c>
      <c r="AJ15" s="342">
        <f>'2. GuV'!AJ29</f>
        <v>43101</v>
      </c>
      <c r="AK15" s="342">
        <f>'2. GuV'!AK29</f>
        <v>43132</v>
      </c>
      <c r="AL15" s="342">
        <f>'2. GuV'!AL29</f>
        <v>43160</v>
      </c>
      <c r="AM15" s="342">
        <f>'2. GuV'!AM29</f>
        <v>43191</v>
      </c>
      <c r="AN15" s="342">
        <f>'2. GuV'!AN29</f>
        <v>43221</v>
      </c>
      <c r="AO15" s="342">
        <f>'2. GuV'!AO29</f>
        <v>43252</v>
      </c>
      <c r="AP15" s="342">
        <f>'2. GuV'!AP29</f>
        <v>43282</v>
      </c>
      <c r="AQ15" s="343"/>
      <c r="AR15" s="343"/>
      <c r="AS15" s="343"/>
      <c r="AT15" s="343"/>
      <c r="AU15" s="343"/>
      <c r="AV15" s="343"/>
      <c r="AW15" s="343"/>
    </row>
    <row r="16" spans="2:49" ht="4.5" customHeight="1" x14ac:dyDescent="0.25">
      <c r="C16" s="335"/>
      <c r="D16" s="335"/>
    </row>
    <row r="17" spans="3:61" x14ac:dyDescent="0.25">
      <c r="C17" s="335"/>
      <c r="D17" s="335"/>
    </row>
    <row r="18" spans="3:61" x14ac:dyDescent="0.25">
      <c r="C18" s="335"/>
      <c r="D18" s="344" t="s">
        <v>136</v>
      </c>
      <c r="E18" s="345"/>
      <c r="F18" s="345"/>
      <c r="G18" s="345"/>
      <c r="H18" s="345"/>
      <c r="I18" s="345"/>
      <c r="J18" s="345"/>
      <c r="K18" s="345"/>
      <c r="L18" s="345"/>
      <c r="M18" s="345"/>
      <c r="N18" s="345"/>
      <c r="O18" s="345"/>
      <c r="P18" s="345"/>
      <c r="Q18" s="345"/>
      <c r="R18" s="345"/>
      <c r="S18" s="345"/>
      <c r="T18" s="345"/>
      <c r="U18" s="345"/>
      <c r="V18" s="345"/>
      <c r="W18" s="345"/>
      <c r="X18" s="345"/>
      <c r="Y18" s="345"/>
      <c r="Z18" s="345"/>
      <c r="AA18" s="345"/>
      <c r="AB18" s="345"/>
      <c r="AC18" s="345"/>
      <c r="AD18" s="345"/>
      <c r="AE18" s="345"/>
      <c r="AF18" s="345"/>
      <c r="AG18" s="345"/>
      <c r="AH18" s="345"/>
      <c r="AI18" s="345"/>
      <c r="AJ18" s="345"/>
      <c r="AK18" s="345"/>
      <c r="AL18" s="345"/>
      <c r="AM18" s="345"/>
      <c r="AN18" s="345"/>
      <c r="AO18" s="345"/>
      <c r="AP18" s="345"/>
    </row>
    <row r="19" spans="3:61" ht="3.75" customHeight="1" x14ac:dyDescent="0.25">
      <c r="C19" s="335"/>
      <c r="D19" s="346"/>
      <c r="E19" s="347"/>
      <c r="F19" s="347"/>
      <c r="G19" s="347"/>
      <c r="H19" s="347"/>
      <c r="I19" s="347"/>
      <c r="J19" s="347"/>
      <c r="K19" s="347"/>
      <c r="L19" s="347"/>
      <c r="M19" s="347"/>
      <c r="N19" s="347"/>
      <c r="O19" s="347"/>
      <c r="P19" s="347"/>
      <c r="Q19" s="347"/>
      <c r="R19" s="347"/>
      <c r="S19" s="347"/>
      <c r="T19" s="347"/>
      <c r="U19" s="347"/>
      <c r="V19" s="347"/>
      <c r="W19" s="347"/>
      <c r="X19" s="347"/>
      <c r="Y19" s="347"/>
      <c r="Z19" s="347"/>
      <c r="AA19" s="347"/>
      <c r="AB19" s="347"/>
      <c r="AC19" s="347"/>
      <c r="AD19" s="347"/>
      <c r="AE19" s="347"/>
      <c r="AF19" s="347"/>
      <c r="AG19" s="347"/>
      <c r="AH19" s="347"/>
      <c r="AI19" s="347"/>
      <c r="AJ19" s="347"/>
      <c r="AK19" s="347"/>
      <c r="AL19" s="347"/>
      <c r="AM19" s="347"/>
      <c r="AN19" s="347"/>
      <c r="AO19" s="347"/>
      <c r="AP19" s="347"/>
    </row>
    <row r="20" spans="3:61" x14ac:dyDescent="0.25">
      <c r="C20" s="335"/>
      <c r="D20" s="348" t="s">
        <v>114</v>
      </c>
      <c r="E20" s="349"/>
      <c r="F20" s="349"/>
      <c r="G20" s="560">
        <v>0</v>
      </c>
      <c r="H20" s="560">
        <v>0</v>
      </c>
      <c r="I20" s="560">
        <v>0</v>
      </c>
      <c r="J20" s="560">
        <v>0</v>
      </c>
      <c r="K20" s="560">
        <v>0</v>
      </c>
      <c r="L20" s="560">
        <v>0</v>
      </c>
      <c r="M20" s="560">
        <v>0</v>
      </c>
      <c r="N20" s="560">
        <v>0</v>
      </c>
      <c r="O20" s="560">
        <v>0</v>
      </c>
      <c r="P20" s="560">
        <v>0</v>
      </c>
      <c r="Q20" s="560">
        <v>0</v>
      </c>
      <c r="R20" s="560">
        <v>0</v>
      </c>
      <c r="S20" s="560">
        <v>0</v>
      </c>
      <c r="T20" s="560">
        <v>0</v>
      </c>
      <c r="U20" s="560">
        <v>0</v>
      </c>
      <c r="V20" s="560">
        <v>0</v>
      </c>
      <c r="W20" s="560">
        <v>0</v>
      </c>
      <c r="X20" s="560">
        <v>0</v>
      </c>
      <c r="Y20" s="560">
        <v>0</v>
      </c>
      <c r="Z20" s="560">
        <v>0</v>
      </c>
      <c r="AA20" s="560">
        <v>0</v>
      </c>
      <c r="AB20" s="560">
        <v>0</v>
      </c>
      <c r="AC20" s="560">
        <v>0</v>
      </c>
      <c r="AD20" s="560">
        <v>0</v>
      </c>
      <c r="AE20" s="560">
        <v>0</v>
      </c>
      <c r="AF20" s="560">
        <v>0</v>
      </c>
      <c r="AG20" s="560">
        <v>0</v>
      </c>
      <c r="AH20" s="560">
        <v>0</v>
      </c>
      <c r="AI20" s="560">
        <v>0</v>
      </c>
      <c r="AJ20" s="560">
        <v>0</v>
      </c>
      <c r="AK20" s="560">
        <v>0</v>
      </c>
      <c r="AL20" s="560">
        <v>0</v>
      </c>
      <c r="AM20" s="560">
        <v>0</v>
      </c>
      <c r="AN20" s="560">
        <v>0</v>
      </c>
      <c r="AO20" s="560">
        <v>0</v>
      </c>
      <c r="AP20" s="560">
        <v>0</v>
      </c>
      <c r="AQ20" s="350"/>
      <c r="AR20" s="350"/>
      <c r="AS20" s="350"/>
      <c r="AT20" s="350"/>
      <c r="AU20" s="350"/>
      <c r="AV20" s="350"/>
      <c r="AW20" s="350"/>
      <c r="AX20" s="350"/>
      <c r="AY20" s="350"/>
      <c r="AZ20" s="350"/>
      <c r="BA20" s="350"/>
      <c r="BB20" s="350"/>
      <c r="BC20" s="350"/>
      <c r="BD20" s="350"/>
      <c r="BE20" s="350"/>
      <c r="BF20" s="350"/>
      <c r="BG20" s="350"/>
      <c r="BH20" s="350"/>
      <c r="BI20" s="350"/>
    </row>
    <row r="21" spans="3:61" x14ac:dyDescent="0.25">
      <c r="C21" s="335"/>
      <c r="D21" s="348" t="s">
        <v>137</v>
      </c>
      <c r="E21" s="349"/>
      <c r="F21" s="349"/>
      <c r="G21" s="559">
        <v>0</v>
      </c>
      <c r="H21" s="559">
        <v>0</v>
      </c>
      <c r="I21" s="559">
        <v>0</v>
      </c>
      <c r="J21" s="559">
        <v>0</v>
      </c>
      <c r="K21" s="559">
        <v>0</v>
      </c>
      <c r="L21" s="559">
        <v>0</v>
      </c>
      <c r="M21" s="559">
        <v>0</v>
      </c>
      <c r="N21" s="559">
        <v>0</v>
      </c>
      <c r="O21" s="559">
        <v>0</v>
      </c>
      <c r="P21" s="559">
        <v>0</v>
      </c>
      <c r="Q21" s="559">
        <v>0</v>
      </c>
      <c r="R21" s="559">
        <v>0</v>
      </c>
      <c r="S21" s="559">
        <v>0</v>
      </c>
      <c r="T21" s="559">
        <v>0</v>
      </c>
      <c r="U21" s="559">
        <v>0</v>
      </c>
      <c r="V21" s="559">
        <v>0</v>
      </c>
      <c r="W21" s="559">
        <v>0</v>
      </c>
      <c r="X21" s="559">
        <v>0</v>
      </c>
      <c r="Y21" s="559">
        <v>0</v>
      </c>
      <c r="Z21" s="559">
        <v>0</v>
      </c>
      <c r="AA21" s="559">
        <v>0</v>
      </c>
      <c r="AB21" s="559">
        <v>0</v>
      </c>
      <c r="AC21" s="559">
        <v>0</v>
      </c>
      <c r="AD21" s="559">
        <v>0</v>
      </c>
      <c r="AE21" s="559">
        <v>0</v>
      </c>
      <c r="AF21" s="559">
        <v>0</v>
      </c>
      <c r="AG21" s="559">
        <v>0</v>
      </c>
      <c r="AH21" s="559">
        <v>0</v>
      </c>
      <c r="AI21" s="559">
        <v>0</v>
      </c>
      <c r="AJ21" s="559">
        <v>0</v>
      </c>
      <c r="AK21" s="559">
        <v>0</v>
      </c>
      <c r="AL21" s="559">
        <v>0</v>
      </c>
      <c r="AM21" s="559">
        <v>0</v>
      </c>
      <c r="AN21" s="559">
        <v>0</v>
      </c>
      <c r="AO21" s="559">
        <v>0</v>
      </c>
      <c r="AP21" s="559">
        <v>0</v>
      </c>
      <c r="AQ21" s="350"/>
      <c r="AR21" s="350"/>
      <c r="AS21" s="350"/>
      <c r="AT21" s="350"/>
      <c r="AU21" s="350"/>
      <c r="AV21" s="350"/>
      <c r="AW21" s="350"/>
      <c r="AX21" s="350"/>
      <c r="AY21" s="350"/>
      <c r="AZ21" s="350"/>
      <c r="BA21" s="350"/>
      <c r="BB21" s="350"/>
      <c r="BC21" s="350"/>
      <c r="BD21" s="350"/>
      <c r="BE21" s="350"/>
      <c r="BF21" s="350"/>
      <c r="BG21" s="350"/>
      <c r="BH21" s="350"/>
      <c r="BI21" s="350"/>
    </row>
    <row r="22" spans="3:61" ht="2.25" customHeight="1" x14ac:dyDescent="0.25">
      <c r="C22" s="335"/>
      <c r="D22" s="347"/>
      <c r="E22" s="349"/>
      <c r="F22" s="349"/>
      <c r="G22" s="351"/>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50"/>
      <c r="AR22" s="350"/>
      <c r="AS22" s="350"/>
      <c r="AT22" s="350"/>
      <c r="AU22" s="350"/>
      <c r="AV22" s="350"/>
      <c r="AW22" s="350"/>
      <c r="AX22" s="350"/>
      <c r="AY22" s="350"/>
      <c r="AZ22" s="350"/>
      <c r="BA22" s="350"/>
      <c r="BB22" s="350"/>
      <c r="BC22" s="350"/>
      <c r="BD22" s="350"/>
      <c r="BE22" s="350"/>
      <c r="BF22" s="350"/>
      <c r="BG22" s="350"/>
      <c r="BH22" s="350"/>
      <c r="BI22" s="350"/>
    </row>
    <row r="23" spans="3:61" x14ac:dyDescent="0.25">
      <c r="C23" s="335"/>
      <c r="D23" s="352" t="s">
        <v>289</v>
      </c>
      <c r="E23" s="353"/>
      <c r="F23" s="354"/>
      <c r="G23" s="324">
        <f>IF($L$11=0,'2. GuV'!G257,0)</f>
        <v>0</v>
      </c>
      <c r="H23" s="324">
        <f>IF($L$11=0,'2. GuV'!H257,IF('3. Liquidität'!$L$11=1,'2. GuV'!G257,0))</f>
        <v>0</v>
      </c>
      <c r="I23" s="324">
        <f>IF($L$11=0,'2. GuV'!I257,IF('3. Liquidität'!$L$11=1,'2. GuV'!H257,'2. GuV'!G257))</f>
        <v>0</v>
      </c>
      <c r="J23" s="324">
        <f>IF($L$11=0,'2. GuV'!J257,IF('3. Liquidität'!$L$11=1,'2. GuV'!I257,'2. GuV'!H257))</f>
        <v>0</v>
      </c>
      <c r="K23" s="324">
        <f>IF($L$11=0,'2. GuV'!K257,IF('3. Liquidität'!$L$11=1,'2. GuV'!J257,'2. GuV'!I257))</f>
        <v>0</v>
      </c>
      <c r="L23" s="324">
        <f>IF($L$11=0,'2. GuV'!L257,IF('3. Liquidität'!$L$11=1,'2. GuV'!K257,'2. GuV'!J257))</f>
        <v>0</v>
      </c>
      <c r="M23" s="324">
        <f>IF($L$11=0,'2. GuV'!M257,IF('3. Liquidität'!$L$11=1,'2. GuV'!L257,'2. GuV'!K257))</f>
        <v>0</v>
      </c>
      <c r="N23" s="324">
        <f>IF($L$11=0,'2. GuV'!N257,IF('3. Liquidität'!$L$11=1,'2. GuV'!M257,'2. GuV'!L257))</f>
        <v>0</v>
      </c>
      <c r="O23" s="324">
        <f>IF($L$11=0,'2. GuV'!O257,IF('3. Liquidität'!$L$11=1,'2. GuV'!N257,'2. GuV'!M257))</f>
        <v>0</v>
      </c>
      <c r="P23" s="324">
        <f>IF($L$11=0,'2. GuV'!P257,IF('3. Liquidität'!$L$11=1,'2. GuV'!O257,'2. GuV'!N257))</f>
        <v>0</v>
      </c>
      <c r="Q23" s="324">
        <f>IF($L$11=0,'2. GuV'!Q257,IF('3. Liquidität'!$L$11=1,'2. GuV'!P257,'2. GuV'!O257))</f>
        <v>0</v>
      </c>
      <c r="R23" s="324">
        <f>IF($L$11=0,'2. GuV'!R257,IF('3. Liquidität'!$L$11=1,'2. GuV'!Q257,'2. GuV'!P257))</f>
        <v>0</v>
      </c>
      <c r="S23" s="324">
        <f>IF($L$11=0,'2. GuV'!S257,IF('3. Liquidität'!$L$11=1,'2. GuV'!R257,'2. GuV'!Q257))</f>
        <v>0</v>
      </c>
      <c r="T23" s="324">
        <f>IF($L$11=0,'2. GuV'!T257,IF('3. Liquidität'!$L$11=1,'2. GuV'!S257,'2. GuV'!R257))</f>
        <v>0</v>
      </c>
      <c r="U23" s="324">
        <f>IF($L$11=0,'2. GuV'!U257,IF('3. Liquidität'!$L$11=1,'2. GuV'!T257,'2. GuV'!S257))</f>
        <v>0</v>
      </c>
      <c r="V23" s="324">
        <f>IF($L$11=0,'2. GuV'!V257,IF('3. Liquidität'!$L$11=1,'2. GuV'!U257,'2. GuV'!T257))</f>
        <v>0</v>
      </c>
      <c r="W23" s="324">
        <f>IF($L$11=0,'2. GuV'!W257,IF('3. Liquidität'!$L$11=1,'2. GuV'!V257,'2. GuV'!U257))</f>
        <v>0</v>
      </c>
      <c r="X23" s="324">
        <f>IF($L$11=0,'2. GuV'!X257,IF('3. Liquidität'!$L$11=1,'2. GuV'!W257,'2. GuV'!V257))</f>
        <v>0</v>
      </c>
      <c r="Y23" s="324">
        <f>IF($L$11=0,'2. GuV'!Y257,IF('3. Liquidität'!$L$11=1,'2. GuV'!X257,'2. GuV'!W257))</f>
        <v>0</v>
      </c>
      <c r="Z23" s="324">
        <f>IF($L$11=0,'2. GuV'!Z257,IF('3. Liquidität'!$L$11=1,'2. GuV'!Y257,'2. GuV'!X257))</f>
        <v>0</v>
      </c>
      <c r="AA23" s="324">
        <f>IF($L$11=0,'2. GuV'!AA257,IF('3. Liquidität'!$L$11=1,'2. GuV'!Z257,'2. GuV'!Y257))</f>
        <v>0</v>
      </c>
      <c r="AB23" s="324">
        <f>IF($L$11=0,'2. GuV'!AB257,IF('3. Liquidität'!$L$11=1,'2. GuV'!AA257,'2. GuV'!Z257))</f>
        <v>0</v>
      </c>
      <c r="AC23" s="324">
        <f>IF($L$11=0,'2. GuV'!AC257,IF('3. Liquidität'!$L$11=1,'2. GuV'!AB257,'2. GuV'!AA257))</f>
        <v>0</v>
      </c>
      <c r="AD23" s="324">
        <f>IF($L$11=0,'2. GuV'!AD257,IF('3. Liquidität'!$L$11=1,'2. GuV'!AC257,'2. GuV'!AB257))</f>
        <v>0</v>
      </c>
      <c r="AE23" s="324">
        <f>IF($L$11=0,'2. GuV'!AE257,IF('3. Liquidität'!$L$11=1,'2. GuV'!AD257,'2. GuV'!AC257))</f>
        <v>0</v>
      </c>
      <c r="AF23" s="324">
        <f>IF($L$11=0,'2. GuV'!AF257,IF('3. Liquidität'!$L$11=1,'2. GuV'!AE257,'2. GuV'!AD257))</f>
        <v>0</v>
      </c>
      <c r="AG23" s="324">
        <f>IF($L$11=0,'2. GuV'!AG257,IF('3. Liquidität'!$L$11=1,'2. GuV'!AF257,'2. GuV'!AE257))</f>
        <v>0</v>
      </c>
      <c r="AH23" s="324">
        <f>IF($L$11=0,'2. GuV'!AH257,IF('3. Liquidität'!$L$11=1,'2. GuV'!AG257,'2. GuV'!AF257))</f>
        <v>0</v>
      </c>
      <c r="AI23" s="324">
        <f>IF($L$11=0,'2. GuV'!AI257,IF('3. Liquidität'!$L$11=1,'2. GuV'!AH257,'2. GuV'!AG257))</f>
        <v>0</v>
      </c>
      <c r="AJ23" s="324">
        <f>IF($L$11=0,'2. GuV'!AJ257,IF('3. Liquidität'!$L$11=1,'2. GuV'!AI257,'2. GuV'!AH257))</f>
        <v>0</v>
      </c>
      <c r="AK23" s="324">
        <f>IF($L$11=0,'2. GuV'!AK257,IF('3. Liquidität'!$L$11=1,'2. GuV'!AJ257,'2. GuV'!AI257))</f>
        <v>0</v>
      </c>
      <c r="AL23" s="324">
        <f>IF($L$11=0,'2. GuV'!AL257,IF('3. Liquidität'!$L$11=1,'2. GuV'!AK257,'2. GuV'!AJ257))</f>
        <v>0</v>
      </c>
      <c r="AM23" s="324">
        <f>IF($L$11=0,'2. GuV'!AM257,IF('3. Liquidität'!$L$11=1,'2. GuV'!AL257,'2. GuV'!AK257))</f>
        <v>0</v>
      </c>
      <c r="AN23" s="324">
        <f>IF($L$11=0,'2. GuV'!AN257,IF('3. Liquidität'!$L$11=1,'2. GuV'!AM257,'2. GuV'!AL257))</f>
        <v>0</v>
      </c>
      <c r="AO23" s="324">
        <f>IF($L$11=0,'2. GuV'!AO257,IF('3. Liquidität'!$L$11=1,'2. GuV'!AN257,'2. GuV'!AM257))</f>
        <v>0</v>
      </c>
      <c r="AP23" s="324">
        <f>IF($L$11=0,'2. GuV'!AP257,IF('3. Liquidität'!$L$11=1,'2. GuV'!AO257,'2. GuV'!AN257))</f>
        <v>0</v>
      </c>
      <c r="AQ23" s="350"/>
      <c r="AR23" s="350"/>
      <c r="AS23" s="350"/>
      <c r="AT23" s="350"/>
      <c r="AU23" s="350"/>
      <c r="AV23" s="350"/>
      <c r="AW23" s="350"/>
      <c r="AX23" s="350"/>
      <c r="AY23" s="350"/>
      <c r="AZ23" s="350"/>
      <c r="BA23" s="350"/>
      <c r="BB23" s="350"/>
      <c r="BC23" s="350"/>
      <c r="BD23" s="350"/>
      <c r="BE23" s="350"/>
      <c r="BF23" s="350"/>
      <c r="BG23" s="350"/>
      <c r="BH23" s="350"/>
      <c r="BI23" s="350"/>
    </row>
    <row r="24" spans="3:61" s="347" customFormat="1" x14ac:dyDescent="0.25">
      <c r="C24" s="346"/>
      <c r="D24" s="355" t="s">
        <v>290</v>
      </c>
      <c r="E24" s="355"/>
      <c r="F24" s="356"/>
      <c r="G24" s="357"/>
      <c r="H24" s="357"/>
      <c r="I24" s="357">
        <f>'1. Investitionen'!I76</f>
        <v>0</v>
      </c>
      <c r="J24" s="357">
        <f>G67*0.19</f>
        <v>0</v>
      </c>
      <c r="K24" s="357">
        <f t="shared" ref="K24:AP24" si="0">H67*0.19</f>
        <v>0</v>
      </c>
      <c r="L24" s="357">
        <f t="shared" si="0"/>
        <v>0</v>
      </c>
      <c r="M24" s="357">
        <f t="shared" si="0"/>
        <v>0</v>
      </c>
      <c r="N24" s="357">
        <f t="shared" si="0"/>
        <v>0</v>
      </c>
      <c r="O24" s="357">
        <f t="shared" si="0"/>
        <v>0</v>
      </c>
      <c r="P24" s="357">
        <f t="shared" si="0"/>
        <v>0</v>
      </c>
      <c r="Q24" s="357">
        <f t="shared" si="0"/>
        <v>0</v>
      </c>
      <c r="R24" s="357">
        <f t="shared" si="0"/>
        <v>0</v>
      </c>
      <c r="S24" s="357">
        <f t="shared" si="0"/>
        <v>0</v>
      </c>
      <c r="T24" s="357">
        <f t="shared" si="0"/>
        <v>0</v>
      </c>
      <c r="U24" s="357">
        <f t="shared" si="0"/>
        <v>0</v>
      </c>
      <c r="V24" s="357">
        <f t="shared" si="0"/>
        <v>0</v>
      </c>
      <c r="W24" s="357">
        <f t="shared" si="0"/>
        <v>0</v>
      </c>
      <c r="X24" s="357">
        <f t="shared" si="0"/>
        <v>0</v>
      </c>
      <c r="Y24" s="357">
        <f t="shared" si="0"/>
        <v>0</v>
      </c>
      <c r="Z24" s="357">
        <f t="shared" si="0"/>
        <v>0</v>
      </c>
      <c r="AA24" s="357">
        <f t="shared" si="0"/>
        <v>0</v>
      </c>
      <c r="AB24" s="357">
        <f t="shared" si="0"/>
        <v>0</v>
      </c>
      <c r="AC24" s="357">
        <f t="shared" si="0"/>
        <v>0</v>
      </c>
      <c r="AD24" s="357">
        <f t="shared" si="0"/>
        <v>0</v>
      </c>
      <c r="AE24" s="357">
        <f t="shared" si="0"/>
        <v>0</v>
      </c>
      <c r="AF24" s="357">
        <f t="shared" si="0"/>
        <v>0</v>
      </c>
      <c r="AG24" s="357">
        <f t="shared" si="0"/>
        <v>0</v>
      </c>
      <c r="AH24" s="357">
        <f t="shared" si="0"/>
        <v>0</v>
      </c>
      <c r="AI24" s="357">
        <f t="shared" si="0"/>
        <v>0</v>
      </c>
      <c r="AJ24" s="357">
        <f t="shared" si="0"/>
        <v>0</v>
      </c>
      <c r="AK24" s="357">
        <f t="shared" si="0"/>
        <v>0</v>
      </c>
      <c r="AL24" s="357">
        <f t="shared" si="0"/>
        <v>0</v>
      </c>
      <c r="AM24" s="357">
        <f t="shared" si="0"/>
        <v>0</v>
      </c>
      <c r="AN24" s="357">
        <f t="shared" si="0"/>
        <v>0</v>
      </c>
      <c r="AO24" s="357">
        <f t="shared" si="0"/>
        <v>0</v>
      </c>
      <c r="AP24" s="357">
        <f t="shared" si="0"/>
        <v>0</v>
      </c>
      <c r="AQ24" s="323"/>
      <c r="AR24" s="323"/>
      <c r="AS24" s="323"/>
      <c r="AT24" s="323"/>
      <c r="AU24" s="323"/>
      <c r="AV24" s="323"/>
      <c r="AW24" s="323"/>
      <c r="AX24" s="323"/>
      <c r="AY24" s="323"/>
      <c r="AZ24" s="323"/>
      <c r="BA24" s="323"/>
      <c r="BB24" s="323"/>
      <c r="BC24" s="323"/>
      <c r="BD24" s="323"/>
      <c r="BE24" s="323"/>
      <c r="BF24" s="323"/>
      <c r="BG24" s="323"/>
      <c r="BH24" s="323"/>
      <c r="BI24" s="323"/>
    </row>
    <row r="25" spans="3:61" s="347" customFormat="1" x14ac:dyDescent="0.25">
      <c r="C25" s="346"/>
      <c r="D25" s="355" t="s">
        <v>291</v>
      </c>
      <c r="E25" s="355"/>
      <c r="F25" s="356"/>
      <c r="G25" s="358"/>
      <c r="H25" s="358"/>
      <c r="I25" s="357">
        <f>'2. GuV'!G196-'2. GuV'!G195</f>
        <v>0</v>
      </c>
      <c r="J25" s="357">
        <f>'2. GuV'!H196-'2. GuV'!H195</f>
        <v>0</v>
      </c>
      <c r="K25" s="357">
        <f>'2. GuV'!I196-'2. GuV'!I195</f>
        <v>0</v>
      </c>
      <c r="L25" s="357">
        <f>'2. GuV'!J196-'2. GuV'!J195</f>
        <v>0</v>
      </c>
      <c r="M25" s="357">
        <f>'2. GuV'!K196-'2. GuV'!K195</f>
        <v>0</v>
      </c>
      <c r="N25" s="357">
        <f>'2. GuV'!L196-'2. GuV'!L195</f>
        <v>0</v>
      </c>
      <c r="O25" s="357">
        <f>'2. GuV'!M196-'2. GuV'!M195</f>
        <v>0</v>
      </c>
      <c r="P25" s="357">
        <f>'2. GuV'!N196-'2. GuV'!N195</f>
        <v>0</v>
      </c>
      <c r="Q25" s="357">
        <f>'2. GuV'!O196-'2. GuV'!O195</f>
        <v>0</v>
      </c>
      <c r="R25" s="357">
        <f>'2. GuV'!P196-'2. GuV'!P195</f>
        <v>0</v>
      </c>
      <c r="S25" s="357">
        <f>'2. GuV'!Q196-'2. GuV'!Q195</f>
        <v>0</v>
      </c>
      <c r="T25" s="357">
        <f>'2. GuV'!R196-'2. GuV'!R195</f>
        <v>0</v>
      </c>
      <c r="U25" s="357">
        <f>'2. GuV'!S196-'2. GuV'!S195</f>
        <v>0</v>
      </c>
      <c r="V25" s="357">
        <f>'2. GuV'!T196-'2. GuV'!T195</f>
        <v>0</v>
      </c>
      <c r="W25" s="357">
        <f>'2. GuV'!U196-'2. GuV'!U195</f>
        <v>0</v>
      </c>
      <c r="X25" s="357">
        <f>'2. GuV'!V196-'2. GuV'!V195</f>
        <v>0</v>
      </c>
      <c r="Y25" s="357">
        <f>'2. GuV'!W196-'2. GuV'!W195</f>
        <v>0</v>
      </c>
      <c r="Z25" s="357">
        <f>'2. GuV'!X196-'2. GuV'!X195</f>
        <v>0</v>
      </c>
      <c r="AA25" s="357">
        <f>'2. GuV'!Y196-'2. GuV'!Y195</f>
        <v>0</v>
      </c>
      <c r="AB25" s="357">
        <f>'2. GuV'!Z196-'2. GuV'!Z195</f>
        <v>0</v>
      </c>
      <c r="AC25" s="357">
        <f>'2. GuV'!AA196-'2. GuV'!AA195</f>
        <v>0</v>
      </c>
      <c r="AD25" s="357">
        <f>'2. GuV'!AB196-'2. GuV'!AB195</f>
        <v>0</v>
      </c>
      <c r="AE25" s="357">
        <f>'2. GuV'!AC196-'2. GuV'!AC195</f>
        <v>0</v>
      </c>
      <c r="AF25" s="357">
        <f>'2. GuV'!AD196-'2. GuV'!AD195</f>
        <v>0</v>
      </c>
      <c r="AG25" s="357">
        <f>'2. GuV'!AE196-'2. GuV'!AE195</f>
        <v>0</v>
      </c>
      <c r="AH25" s="357">
        <f>'2. GuV'!AF196-'2. GuV'!AF195</f>
        <v>0</v>
      </c>
      <c r="AI25" s="357">
        <f>'2. GuV'!AG196-'2. GuV'!AG195</f>
        <v>0</v>
      </c>
      <c r="AJ25" s="357">
        <f>'2. GuV'!AH196-'2. GuV'!AH195</f>
        <v>0</v>
      </c>
      <c r="AK25" s="357">
        <f>'2. GuV'!AI196-'2. GuV'!AI195</f>
        <v>0</v>
      </c>
      <c r="AL25" s="357">
        <f>'2. GuV'!AJ196-'2. GuV'!AJ195</f>
        <v>0</v>
      </c>
      <c r="AM25" s="357">
        <f>'2. GuV'!AK196-'2. GuV'!AK195</f>
        <v>0</v>
      </c>
      <c r="AN25" s="357">
        <f>'2. GuV'!AL196-'2. GuV'!AL195</f>
        <v>0</v>
      </c>
      <c r="AO25" s="357">
        <f>'2. GuV'!AM196-'2. GuV'!AM195</f>
        <v>0</v>
      </c>
      <c r="AP25" s="357">
        <f>'2. GuV'!AN196-'2. GuV'!AN195</f>
        <v>0</v>
      </c>
      <c r="AQ25" s="323"/>
      <c r="AR25" s="323"/>
      <c r="AS25" s="323"/>
      <c r="AT25" s="323"/>
      <c r="AU25" s="323"/>
      <c r="AV25" s="323"/>
      <c r="AW25" s="323"/>
      <c r="AX25" s="323"/>
      <c r="AY25" s="323"/>
      <c r="AZ25" s="323"/>
      <c r="BA25" s="323"/>
      <c r="BB25" s="323"/>
      <c r="BC25" s="323"/>
      <c r="BD25" s="323"/>
      <c r="BE25" s="323"/>
      <c r="BF25" s="323"/>
      <c r="BG25" s="323"/>
      <c r="BH25" s="323"/>
      <c r="BI25" s="323"/>
    </row>
    <row r="26" spans="3:61" s="347" customFormat="1" ht="7.5" customHeight="1" x14ac:dyDescent="0.25">
      <c r="C26" s="346"/>
      <c r="F26" s="359"/>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c r="AP26" s="360"/>
      <c r="AQ26" s="323"/>
      <c r="AR26" s="323"/>
      <c r="AS26" s="323"/>
      <c r="AT26" s="323"/>
      <c r="AU26" s="323"/>
      <c r="AV26" s="323"/>
      <c r="AW26" s="323"/>
      <c r="AX26" s="323"/>
      <c r="AY26" s="323"/>
      <c r="AZ26" s="323"/>
      <c r="BA26" s="323"/>
      <c r="BB26" s="323"/>
      <c r="BC26" s="323"/>
      <c r="BD26" s="323"/>
      <c r="BE26" s="323"/>
      <c r="BF26" s="323"/>
      <c r="BG26" s="323"/>
      <c r="BH26" s="323"/>
      <c r="BI26" s="323"/>
    </row>
    <row r="27" spans="3:61" x14ac:dyDescent="0.25">
      <c r="D27" s="561" t="s">
        <v>177</v>
      </c>
      <c r="E27" s="347"/>
      <c r="F27" s="359"/>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360"/>
      <c r="AL27" s="360"/>
      <c r="AM27" s="360"/>
      <c r="AN27" s="360"/>
      <c r="AO27" s="360"/>
      <c r="AP27" s="360"/>
    </row>
    <row r="28" spans="3:61" x14ac:dyDescent="0.25">
      <c r="D28" s="361" t="s">
        <v>134</v>
      </c>
      <c r="E28" s="562">
        <v>0</v>
      </c>
      <c r="F28" s="362"/>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row>
    <row r="29" spans="3:61" x14ac:dyDescent="0.25">
      <c r="D29" s="364" t="s">
        <v>139</v>
      </c>
      <c r="E29" s="563"/>
      <c r="F29" s="365"/>
      <c r="G29" s="366">
        <f t="shared" ref="G29:AP29" si="1">IF($E$29=G15,$E$28,0)</f>
        <v>0</v>
      </c>
      <c r="H29" s="366">
        <f t="shared" si="1"/>
        <v>0</v>
      </c>
      <c r="I29" s="366">
        <f t="shared" si="1"/>
        <v>0</v>
      </c>
      <c r="J29" s="366">
        <f t="shared" si="1"/>
        <v>0</v>
      </c>
      <c r="K29" s="366">
        <f t="shared" si="1"/>
        <v>0</v>
      </c>
      <c r="L29" s="366">
        <f t="shared" si="1"/>
        <v>0</v>
      </c>
      <c r="M29" s="366">
        <f t="shared" si="1"/>
        <v>0</v>
      </c>
      <c r="N29" s="366">
        <f t="shared" si="1"/>
        <v>0</v>
      </c>
      <c r="O29" s="366">
        <f t="shared" si="1"/>
        <v>0</v>
      </c>
      <c r="P29" s="366">
        <f t="shared" si="1"/>
        <v>0</v>
      </c>
      <c r="Q29" s="366">
        <f t="shared" si="1"/>
        <v>0</v>
      </c>
      <c r="R29" s="366">
        <f t="shared" si="1"/>
        <v>0</v>
      </c>
      <c r="S29" s="366">
        <f t="shared" si="1"/>
        <v>0</v>
      </c>
      <c r="T29" s="366">
        <f t="shared" si="1"/>
        <v>0</v>
      </c>
      <c r="U29" s="366">
        <f t="shared" si="1"/>
        <v>0</v>
      </c>
      <c r="V29" s="366">
        <f t="shared" si="1"/>
        <v>0</v>
      </c>
      <c r="W29" s="366">
        <f t="shared" si="1"/>
        <v>0</v>
      </c>
      <c r="X29" s="366">
        <f t="shared" si="1"/>
        <v>0</v>
      </c>
      <c r="Y29" s="366">
        <f t="shared" si="1"/>
        <v>0</v>
      </c>
      <c r="Z29" s="366">
        <f t="shared" si="1"/>
        <v>0</v>
      </c>
      <c r="AA29" s="366">
        <f t="shared" si="1"/>
        <v>0</v>
      </c>
      <c r="AB29" s="366">
        <f t="shared" si="1"/>
        <v>0</v>
      </c>
      <c r="AC29" s="366">
        <f t="shared" si="1"/>
        <v>0</v>
      </c>
      <c r="AD29" s="366">
        <f t="shared" si="1"/>
        <v>0</v>
      </c>
      <c r="AE29" s="366">
        <f t="shared" si="1"/>
        <v>0</v>
      </c>
      <c r="AF29" s="366">
        <f t="shared" si="1"/>
        <v>0</v>
      </c>
      <c r="AG29" s="366">
        <f t="shared" si="1"/>
        <v>0</v>
      </c>
      <c r="AH29" s="366">
        <f t="shared" si="1"/>
        <v>0</v>
      </c>
      <c r="AI29" s="366">
        <f t="shared" si="1"/>
        <v>0</v>
      </c>
      <c r="AJ29" s="366">
        <f t="shared" si="1"/>
        <v>0</v>
      </c>
      <c r="AK29" s="366">
        <f t="shared" si="1"/>
        <v>0</v>
      </c>
      <c r="AL29" s="366">
        <f t="shared" si="1"/>
        <v>0</v>
      </c>
      <c r="AM29" s="366">
        <f t="shared" si="1"/>
        <v>0</v>
      </c>
      <c r="AN29" s="366">
        <f t="shared" si="1"/>
        <v>0</v>
      </c>
      <c r="AO29" s="366">
        <f t="shared" si="1"/>
        <v>0</v>
      </c>
      <c r="AP29" s="366">
        <f t="shared" si="1"/>
        <v>0</v>
      </c>
    </row>
    <row r="30" spans="3:61" x14ac:dyDescent="0.25">
      <c r="D30" s="367" t="s">
        <v>131</v>
      </c>
      <c r="E30" s="564">
        <v>0</v>
      </c>
      <c r="F30" s="368"/>
      <c r="G30" s="369">
        <f t="shared" ref="G30:AP30" si="2">$E$30</f>
        <v>0</v>
      </c>
      <c r="H30" s="369">
        <f t="shared" si="2"/>
        <v>0</v>
      </c>
      <c r="I30" s="369">
        <f t="shared" si="2"/>
        <v>0</v>
      </c>
      <c r="J30" s="369">
        <f t="shared" si="2"/>
        <v>0</v>
      </c>
      <c r="K30" s="369">
        <f t="shared" si="2"/>
        <v>0</v>
      </c>
      <c r="L30" s="369">
        <f t="shared" si="2"/>
        <v>0</v>
      </c>
      <c r="M30" s="369">
        <f t="shared" si="2"/>
        <v>0</v>
      </c>
      <c r="N30" s="369">
        <f t="shared" si="2"/>
        <v>0</v>
      </c>
      <c r="O30" s="369">
        <f t="shared" si="2"/>
        <v>0</v>
      </c>
      <c r="P30" s="369">
        <f t="shared" si="2"/>
        <v>0</v>
      </c>
      <c r="Q30" s="369">
        <f t="shared" si="2"/>
        <v>0</v>
      </c>
      <c r="R30" s="369">
        <f t="shared" si="2"/>
        <v>0</v>
      </c>
      <c r="S30" s="369">
        <f t="shared" si="2"/>
        <v>0</v>
      </c>
      <c r="T30" s="369">
        <f t="shared" si="2"/>
        <v>0</v>
      </c>
      <c r="U30" s="369">
        <f t="shared" si="2"/>
        <v>0</v>
      </c>
      <c r="V30" s="369">
        <f t="shared" si="2"/>
        <v>0</v>
      </c>
      <c r="W30" s="369">
        <f t="shared" si="2"/>
        <v>0</v>
      </c>
      <c r="X30" s="369">
        <f t="shared" si="2"/>
        <v>0</v>
      </c>
      <c r="Y30" s="369">
        <f t="shared" si="2"/>
        <v>0</v>
      </c>
      <c r="Z30" s="369">
        <f t="shared" si="2"/>
        <v>0</v>
      </c>
      <c r="AA30" s="369">
        <f t="shared" si="2"/>
        <v>0</v>
      </c>
      <c r="AB30" s="369">
        <f t="shared" si="2"/>
        <v>0</v>
      </c>
      <c r="AC30" s="369">
        <f t="shared" si="2"/>
        <v>0</v>
      </c>
      <c r="AD30" s="369">
        <f t="shared" si="2"/>
        <v>0</v>
      </c>
      <c r="AE30" s="369">
        <f t="shared" si="2"/>
        <v>0</v>
      </c>
      <c r="AF30" s="369">
        <f t="shared" si="2"/>
        <v>0</v>
      </c>
      <c r="AG30" s="369">
        <f t="shared" si="2"/>
        <v>0</v>
      </c>
      <c r="AH30" s="369">
        <f t="shared" si="2"/>
        <v>0</v>
      </c>
      <c r="AI30" s="369">
        <f t="shared" si="2"/>
        <v>0</v>
      </c>
      <c r="AJ30" s="369">
        <f t="shared" si="2"/>
        <v>0</v>
      </c>
      <c r="AK30" s="369">
        <f t="shared" si="2"/>
        <v>0</v>
      </c>
      <c r="AL30" s="369">
        <f t="shared" si="2"/>
        <v>0</v>
      </c>
      <c r="AM30" s="369">
        <f t="shared" si="2"/>
        <v>0</v>
      </c>
      <c r="AN30" s="369">
        <f t="shared" si="2"/>
        <v>0</v>
      </c>
      <c r="AO30" s="369">
        <f t="shared" si="2"/>
        <v>0</v>
      </c>
      <c r="AP30" s="369">
        <f t="shared" si="2"/>
        <v>0</v>
      </c>
    </row>
    <row r="31" spans="3:61" ht="7.5" customHeight="1" x14ac:dyDescent="0.25">
      <c r="D31" s="347"/>
      <c r="E31" s="370"/>
      <c r="F31" s="359"/>
      <c r="G31" s="371"/>
      <c r="H31" s="371"/>
      <c r="I31" s="371"/>
      <c r="J31" s="371"/>
      <c r="K31" s="371"/>
      <c r="L31" s="371"/>
      <c r="M31" s="371"/>
      <c r="N31" s="371"/>
      <c r="O31" s="371"/>
      <c r="P31" s="371"/>
      <c r="Q31" s="371"/>
      <c r="R31" s="371"/>
      <c r="S31" s="371"/>
      <c r="T31" s="371"/>
      <c r="U31" s="371"/>
      <c r="V31" s="371"/>
      <c r="W31" s="371"/>
      <c r="X31" s="371"/>
      <c r="Y31" s="371"/>
      <c r="Z31" s="371"/>
      <c r="AA31" s="371"/>
      <c r="AB31" s="371"/>
      <c r="AC31" s="371"/>
      <c r="AD31" s="371"/>
      <c r="AE31" s="371"/>
      <c r="AF31" s="371"/>
      <c r="AG31" s="371"/>
      <c r="AH31" s="371"/>
      <c r="AI31" s="371"/>
      <c r="AJ31" s="371"/>
      <c r="AK31" s="371"/>
      <c r="AL31" s="371"/>
      <c r="AM31" s="371"/>
      <c r="AN31" s="371"/>
      <c r="AO31" s="371"/>
      <c r="AP31" s="371"/>
    </row>
    <row r="32" spans="3:61" x14ac:dyDescent="0.25">
      <c r="D32" s="561" t="s">
        <v>178</v>
      </c>
      <c r="E32" s="347"/>
      <c r="F32" s="359"/>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c r="AL32" s="360"/>
      <c r="AM32" s="360"/>
      <c r="AN32" s="360"/>
      <c r="AO32" s="360"/>
      <c r="AP32" s="360"/>
    </row>
    <row r="33" spans="3:61" x14ac:dyDescent="0.25">
      <c r="D33" s="353" t="s">
        <v>134</v>
      </c>
      <c r="E33" s="565">
        <v>0</v>
      </c>
      <c r="F33" s="354"/>
      <c r="G33" s="324"/>
      <c r="H33" s="324"/>
      <c r="I33" s="324"/>
      <c r="J33" s="324"/>
      <c r="K33" s="324"/>
      <c r="L33" s="324"/>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row>
    <row r="34" spans="3:61" x14ac:dyDescent="0.25">
      <c r="D34" s="355" t="s">
        <v>139</v>
      </c>
      <c r="E34" s="563"/>
      <c r="F34" s="356"/>
      <c r="G34" s="357">
        <f t="shared" ref="G34:AP34" si="3">IF($E$34=G15,$E$33,0)</f>
        <v>0</v>
      </c>
      <c r="H34" s="357">
        <f t="shared" si="3"/>
        <v>0</v>
      </c>
      <c r="I34" s="357">
        <f t="shared" si="3"/>
        <v>0</v>
      </c>
      <c r="J34" s="357">
        <f t="shared" si="3"/>
        <v>0</v>
      </c>
      <c r="K34" s="357">
        <f t="shared" si="3"/>
        <v>0</v>
      </c>
      <c r="L34" s="357">
        <f t="shared" si="3"/>
        <v>0</v>
      </c>
      <c r="M34" s="357">
        <f t="shared" si="3"/>
        <v>0</v>
      </c>
      <c r="N34" s="357">
        <f t="shared" si="3"/>
        <v>0</v>
      </c>
      <c r="O34" s="357">
        <f t="shared" si="3"/>
        <v>0</v>
      </c>
      <c r="P34" s="357">
        <f t="shared" si="3"/>
        <v>0</v>
      </c>
      <c r="Q34" s="357">
        <f t="shared" si="3"/>
        <v>0</v>
      </c>
      <c r="R34" s="357">
        <f t="shared" si="3"/>
        <v>0</v>
      </c>
      <c r="S34" s="357">
        <f t="shared" si="3"/>
        <v>0</v>
      </c>
      <c r="T34" s="357">
        <f t="shared" si="3"/>
        <v>0</v>
      </c>
      <c r="U34" s="357">
        <f t="shared" si="3"/>
        <v>0</v>
      </c>
      <c r="V34" s="357">
        <f t="shared" si="3"/>
        <v>0</v>
      </c>
      <c r="W34" s="357">
        <f t="shared" si="3"/>
        <v>0</v>
      </c>
      <c r="X34" s="357">
        <f t="shared" si="3"/>
        <v>0</v>
      </c>
      <c r="Y34" s="357">
        <f t="shared" si="3"/>
        <v>0</v>
      </c>
      <c r="Z34" s="357">
        <f t="shared" si="3"/>
        <v>0</v>
      </c>
      <c r="AA34" s="357">
        <f t="shared" si="3"/>
        <v>0</v>
      </c>
      <c r="AB34" s="357">
        <f t="shared" si="3"/>
        <v>0</v>
      </c>
      <c r="AC34" s="357">
        <f t="shared" si="3"/>
        <v>0</v>
      </c>
      <c r="AD34" s="357">
        <f t="shared" si="3"/>
        <v>0</v>
      </c>
      <c r="AE34" s="357">
        <f t="shared" si="3"/>
        <v>0</v>
      </c>
      <c r="AF34" s="357">
        <f t="shared" si="3"/>
        <v>0</v>
      </c>
      <c r="AG34" s="357">
        <f t="shared" si="3"/>
        <v>0</v>
      </c>
      <c r="AH34" s="357">
        <f t="shared" si="3"/>
        <v>0</v>
      </c>
      <c r="AI34" s="357">
        <f t="shared" si="3"/>
        <v>0</v>
      </c>
      <c r="AJ34" s="357">
        <f t="shared" si="3"/>
        <v>0</v>
      </c>
      <c r="AK34" s="357">
        <f t="shared" si="3"/>
        <v>0</v>
      </c>
      <c r="AL34" s="357">
        <f t="shared" si="3"/>
        <v>0</v>
      </c>
      <c r="AM34" s="357">
        <f t="shared" si="3"/>
        <v>0</v>
      </c>
      <c r="AN34" s="357">
        <f t="shared" si="3"/>
        <v>0</v>
      </c>
      <c r="AO34" s="357">
        <f t="shared" si="3"/>
        <v>0</v>
      </c>
      <c r="AP34" s="357">
        <f t="shared" si="3"/>
        <v>0</v>
      </c>
    </row>
    <row r="35" spans="3:61" x14ac:dyDescent="0.25">
      <c r="D35" s="355" t="s">
        <v>131</v>
      </c>
      <c r="E35" s="566">
        <v>0</v>
      </c>
      <c r="F35" s="356"/>
      <c r="G35" s="372">
        <f t="shared" ref="G35:AP35" si="4">$E$35</f>
        <v>0</v>
      </c>
      <c r="H35" s="372">
        <f t="shared" si="4"/>
        <v>0</v>
      </c>
      <c r="I35" s="372">
        <f t="shared" si="4"/>
        <v>0</v>
      </c>
      <c r="J35" s="372">
        <f t="shared" si="4"/>
        <v>0</v>
      </c>
      <c r="K35" s="372">
        <f t="shared" si="4"/>
        <v>0</v>
      </c>
      <c r="L35" s="372">
        <f t="shared" si="4"/>
        <v>0</v>
      </c>
      <c r="M35" s="372">
        <f t="shared" si="4"/>
        <v>0</v>
      </c>
      <c r="N35" s="372">
        <f t="shared" si="4"/>
        <v>0</v>
      </c>
      <c r="O35" s="372">
        <f t="shared" si="4"/>
        <v>0</v>
      </c>
      <c r="P35" s="372">
        <f t="shared" si="4"/>
        <v>0</v>
      </c>
      <c r="Q35" s="372">
        <f t="shared" si="4"/>
        <v>0</v>
      </c>
      <c r="R35" s="372">
        <f t="shared" si="4"/>
        <v>0</v>
      </c>
      <c r="S35" s="372">
        <f t="shared" si="4"/>
        <v>0</v>
      </c>
      <c r="T35" s="372">
        <f t="shared" si="4"/>
        <v>0</v>
      </c>
      <c r="U35" s="372">
        <f t="shared" si="4"/>
        <v>0</v>
      </c>
      <c r="V35" s="372">
        <f t="shared" si="4"/>
        <v>0</v>
      </c>
      <c r="W35" s="372">
        <f t="shared" si="4"/>
        <v>0</v>
      </c>
      <c r="X35" s="372">
        <f t="shared" si="4"/>
        <v>0</v>
      </c>
      <c r="Y35" s="372">
        <f t="shared" si="4"/>
        <v>0</v>
      </c>
      <c r="Z35" s="372">
        <f t="shared" si="4"/>
        <v>0</v>
      </c>
      <c r="AA35" s="372">
        <f t="shared" si="4"/>
        <v>0</v>
      </c>
      <c r="AB35" s="372">
        <f t="shared" si="4"/>
        <v>0</v>
      </c>
      <c r="AC35" s="372">
        <f t="shared" si="4"/>
        <v>0</v>
      </c>
      <c r="AD35" s="372">
        <f t="shared" si="4"/>
        <v>0</v>
      </c>
      <c r="AE35" s="372">
        <f t="shared" si="4"/>
        <v>0</v>
      </c>
      <c r="AF35" s="372">
        <f t="shared" si="4"/>
        <v>0</v>
      </c>
      <c r="AG35" s="372">
        <f t="shared" si="4"/>
        <v>0</v>
      </c>
      <c r="AH35" s="372">
        <f t="shared" si="4"/>
        <v>0</v>
      </c>
      <c r="AI35" s="372">
        <f t="shared" si="4"/>
        <v>0</v>
      </c>
      <c r="AJ35" s="372">
        <f t="shared" si="4"/>
        <v>0</v>
      </c>
      <c r="AK35" s="372">
        <f t="shared" si="4"/>
        <v>0</v>
      </c>
      <c r="AL35" s="372">
        <f t="shared" si="4"/>
        <v>0</v>
      </c>
      <c r="AM35" s="372">
        <f t="shared" si="4"/>
        <v>0</v>
      </c>
      <c r="AN35" s="372">
        <f t="shared" si="4"/>
        <v>0</v>
      </c>
      <c r="AO35" s="372">
        <f t="shared" si="4"/>
        <v>0</v>
      </c>
      <c r="AP35" s="372">
        <f t="shared" si="4"/>
        <v>0</v>
      </c>
    </row>
    <row r="36" spans="3:61" ht="7.5" customHeight="1" x14ac:dyDescent="0.25">
      <c r="D36" s="347"/>
      <c r="E36" s="370"/>
      <c r="F36" s="359"/>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c r="AM36" s="371"/>
      <c r="AN36" s="371"/>
      <c r="AO36" s="371"/>
      <c r="AP36" s="371"/>
    </row>
    <row r="37" spans="3:61" x14ac:dyDescent="0.25">
      <c r="D37" s="561" t="s">
        <v>179</v>
      </c>
      <c r="E37" s="347"/>
      <c r="F37" s="359"/>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360"/>
      <c r="AH37" s="360"/>
      <c r="AI37" s="360"/>
      <c r="AJ37" s="360"/>
      <c r="AK37" s="360"/>
      <c r="AL37" s="360"/>
      <c r="AM37" s="360"/>
      <c r="AN37" s="360"/>
      <c r="AO37" s="360"/>
      <c r="AP37" s="360"/>
    </row>
    <row r="38" spans="3:61" x14ac:dyDescent="0.25">
      <c r="D38" s="353" t="s">
        <v>134</v>
      </c>
      <c r="E38" s="565">
        <v>0</v>
      </c>
      <c r="F38" s="354"/>
      <c r="G38" s="324"/>
      <c r="H38" s="324"/>
      <c r="I38" s="324"/>
      <c r="J38" s="324"/>
      <c r="K38" s="324"/>
      <c r="L38" s="324"/>
      <c r="M38" s="324"/>
      <c r="N38" s="324"/>
      <c r="O38" s="324"/>
      <c r="P38" s="324"/>
      <c r="Q38" s="324"/>
      <c r="R38" s="324"/>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324"/>
    </row>
    <row r="39" spans="3:61" x14ac:dyDescent="0.25">
      <c r="D39" s="355" t="s">
        <v>139</v>
      </c>
      <c r="E39" s="567"/>
      <c r="F39" s="356"/>
      <c r="G39" s="357">
        <f t="shared" ref="G39:AP39" si="5">IF($E$39=G15,$E$38,0)</f>
        <v>0</v>
      </c>
      <c r="H39" s="357">
        <f t="shared" si="5"/>
        <v>0</v>
      </c>
      <c r="I39" s="357">
        <f t="shared" si="5"/>
        <v>0</v>
      </c>
      <c r="J39" s="357">
        <f t="shared" si="5"/>
        <v>0</v>
      </c>
      <c r="K39" s="357">
        <f t="shared" si="5"/>
        <v>0</v>
      </c>
      <c r="L39" s="357">
        <f t="shared" si="5"/>
        <v>0</v>
      </c>
      <c r="M39" s="357">
        <f t="shared" si="5"/>
        <v>0</v>
      </c>
      <c r="N39" s="357">
        <f t="shared" si="5"/>
        <v>0</v>
      </c>
      <c r="O39" s="357">
        <f t="shared" si="5"/>
        <v>0</v>
      </c>
      <c r="P39" s="357">
        <f t="shared" si="5"/>
        <v>0</v>
      </c>
      <c r="Q39" s="357">
        <f t="shared" si="5"/>
        <v>0</v>
      </c>
      <c r="R39" s="357">
        <f t="shared" si="5"/>
        <v>0</v>
      </c>
      <c r="S39" s="357">
        <f t="shared" si="5"/>
        <v>0</v>
      </c>
      <c r="T39" s="357">
        <f t="shared" si="5"/>
        <v>0</v>
      </c>
      <c r="U39" s="357">
        <f t="shared" si="5"/>
        <v>0</v>
      </c>
      <c r="V39" s="357">
        <f t="shared" si="5"/>
        <v>0</v>
      </c>
      <c r="W39" s="357">
        <f t="shared" si="5"/>
        <v>0</v>
      </c>
      <c r="X39" s="357">
        <f t="shared" si="5"/>
        <v>0</v>
      </c>
      <c r="Y39" s="357">
        <f t="shared" si="5"/>
        <v>0</v>
      </c>
      <c r="Z39" s="357">
        <f t="shared" si="5"/>
        <v>0</v>
      </c>
      <c r="AA39" s="357">
        <f t="shared" si="5"/>
        <v>0</v>
      </c>
      <c r="AB39" s="357">
        <f t="shared" si="5"/>
        <v>0</v>
      </c>
      <c r="AC39" s="357">
        <f t="shared" si="5"/>
        <v>0</v>
      </c>
      <c r="AD39" s="357">
        <f t="shared" si="5"/>
        <v>0</v>
      </c>
      <c r="AE39" s="357">
        <f t="shared" si="5"/>
        <v>0</v>
      </c>
      <c r="AF39" s="357">
        <f t="shared" si="5"/>
        <v>0</v>
      </c>
      <c r="AG39" s="357">
        <f t="shared" si="5"/>
        <v>0</v>
      </c>
      <c r="AH39" s="357">
        <f t="shared" si="5"/>
        <v>0</v>
      </c>
      <c r="AI39" s="357">
        <f t="shared" si="5"/>
        <v>0</v>
      </c>
      <c r="AJ39" s="357">
        <f t="shared" si="5"/>
        <v>0</v>
      </c>
      <c r="AK39" s="357">
        <f t="shared" si="5"/>
        <v>0</v>
      </c>
      <c r="AL39" s="357">
        <f t="shared" si="5"/>
        <v>0</v>
      </c>
      <c r="AM39" s="357">
        <f t="shared" si="5"/>
        <v>0</v>
      </c>
      <c r="AN39" s="357">
        <f t="shared" si="5"/>
        <v>0</v>
      </c>
      <c r="AO39" s="357">
        <f t="shared" si="5"/>
        <v>0</v>
      </c>
      <c r="AP39" s="357">
        <f t="shared" si="5"/>
        <v>0</v>
      </c>
    </row>
    <row r="40" spans="3:61" x14ac:dyDescent="0.25">
      <c r="D40" s="355" t="s">
        <v>131</v>
      </c>
      <c r="E40" s="566">
        <v>0</v>
      </c>
      <c r="F40" s="356"/>
      <c r="G40" s="372">
        <f t="shared" ref="G40:AP40" si="6">$E$40</f>
        <v>0</v>
      </c>
      <c r="H40" s="372">
        <f t="shared" si="6"/>
        <v>0</v>
      </c>
      <c r="I40" s="372">
        <f t="shared" si="6"/>
        <v>0</v>
      </c>
      <c r="J40" s="372">
        <f t="shared" si="6"/>
        <v>0</v>
      </c>
      <c r="K40" s="372">
        <f t="shared" si="6"/>
        <v>0</v>
      </c>
      <c r="L40" s="372">
        <f t="shared" si="6"/>
        <v>0</v>
      </c>
      <c r="M40" s="372">
        <f t="shared" si="6"/>
        <v>0</v>
      </c>
      <c r="N40" s="372">
        <f t="shared" si="6"/>
        <v>0</v>
      </c>
      <c r="O40" s="372">
        <f t="shared" si="6"/>
        <v>0</v>
      </c>
      <c r="P40" s="372">
        <f t="shared" si="6"/>
        <v>0</v>
      </c>
      <c r="Q40" s="372">
        <f t="shared" si="6"/>
        <v>0</v>
      </c>
      <c r="R40" s="372">
        <f t="shared" si="6"/>
        <v>0</v>
      </c>
      <c r="S40" s="372">
        <f t="shared" si="6"/>
        <v>0</v>
      </c>
      <c r="T40" s="372">
        <f t="shared" si="6"/>
        <v>0</v>
      </c>
      <c r="U40" s="372">
        <f t="shared" si="6"/>
        <v>0</v>
      </c>
      <c r="V40" s="372">
        <f t="shared" si="6"/>
        <v>0</v>
      </c>
      <c r="W40" s="372">
        <f t="shared" si="6"/>
        <v>0</v>
      </c>
      <c r="X40" s="372">
        <f t="shared" si="6"/>
        <v>0</v>
      </c>
      <c r="Y40" s="372">
        <f t="shared" si="6"/>
        <v>0</v>
      </c>
      <c r="Z40" s="372">
        <f t="shared" si="6"/>
        <v>0</v>
      </c>
      <c r="AA40" s="372">
        <f t="shared" si="6"/>
        <v>0</v>
      </c>
      <c r="AB40" s="372">
        <f t="shared" si="6"/>
        <v>0</v>
      </c>
      <c r="AC40" s="372">
        <f t="shared" si="6"/>
        <v>0</v>
      </c>
      <c r="AD40" s="372">
        <f t="shared" si="6"/>
        <v>0</v>
      </c>
      <c r="AE40" s="372">
        <f t="shared" si="6"/>
        <v>0</v>
      </c>
      <c r="AF40" s="372">
        <f t="shared" si="6"/>
        <v>0</v>
      </c>
      <c r="AG40" s="372">
        <f t="shared" si="6"/>
        <v>0</v>
      </c>
      <c r="AH40" s="372">
        <f t="shared" si="6"/>
        <v>0</v>
      </c>
      <c r="AI40" s="372">
        <f t="shared" si="6"/>
        <v>0</v>
      </c>
      <c r="AJ40" s="372">
        <f t="shared" si="6"/>
        <v>0</v>
      </c>
      <c r="AK40" s="372">
        <f t="shared" si="6"/>
        <v>0</v>
      </c>
      <c r="AL40" s="372">
        <f t="shared" si="6"/>
        <v>0</v>
      </c>
      <c r="AM40" s="372">
        <f t="shared" si="6"/>
        <v>0</v>
      </c>
      <c r="AN40" s="372">
        <f t="shared" si="6"/>
        <v>0</v>
      </c>
      <c r="AO40" s="372">
        <f t="shared" si="6"/>
        <v>0</v>
      </c>
      <c r="AP40" s="372">
        <f t="shared" si="6"/>
        <v>0</v>
      </c>
    </row>
    <row r="41" spans="3:61" ht="3" customHeight="1" x14ac:dyDescent="0.25">
      <c r="C41" s="335"/>
      <c r="D41" s="347"/>
      <c r="E41" s="347"/>
      <c r="F41" s="347"/>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50"/>
      <c r="AR41" s="350"/>
      <c r="AS41" s="350"/>
      <c r="AT41" s="350"/>
      <c r="AU41" s="350"/>
      <c r="AV41" s="350"/>
      <c r="AW41" s="350"/>
      <c r="AX41" s="350"/>
      <c r="AY41" s="350"/>
      <c r="AZ41" s="350"/>
      <c r="BA41" s="350"/>
      <c r="BB41" s="350"/>
      <c r="BC41" s="350"/>
      <c r="BD41" s="350"/>
      <c r="BE41" s="350"/>
      <c r="BF41" s="350"/>
      <c r="BG41" s="350"/>
      <c r="BH41" s="350"/>
      <c r="BI41" s="350"/>
    </row>
    <row r="42" spans="3:61" s="376" customFormat="1" x14ac:dyDescent="0.25">
      <c r="C42" s="373"/>
      <c r="D42" s="339" t="s">
        <v>143</v>
      </c>
      <c r="E42" s="339"/>
      <c r="F42" s="339"/>
      <c r="G42" s="374">
        <f>G20+G21+G23+G24+G29+G34+G39+G25</f>
        <v>0</v>
      </c>
      <c r="H42" s="374">
        <f>H20+H21+H23+H24+H29+H34+H39+H25</f>
        <v>0</v>
      </c>
      <c r="I42" s="374">
        <f>I20+I21+I23+I24+I29+I34+I39+I25</f>
        <v>0</v>
      </c>
      <c r="J42" s="374">
        <f>J20+J21+J23+J24+J29+J34+J39+J25</f>
        <v>0</v>
      </c>
      <c r="K42" s="374">
        <f t="shared" ref="K42:AP42" si="7">K20+K21+K23+K24+K29+K34+K39+K25</f>
        <v>0</v>
      </c>
      <c r="L42" s="374">
        <f t="shared" si="7"/>
        <v>0</v>
      </c>
      <c r="M42" s="374">
        <f t="shared" si="7"/>
        <v>0</v>
      </c>
      <c r="N42" s="374">
        <f t="shared" si="7"/>
        <v>0</v>
      </c>
      <c r="O42" s="374">
        <f t="shared" si="7"/>
        <v>0</v>
      </c>
      <c r="P42" s="374">
        <f t="shared" si="7"/>
        <v>0</v>
      </c>
      <c r="Q42" s="374">
        <f t="shared" si="7"/>
        <v>0</v>
      </c>
      <c r="R42" s="374">
        <f t="shared" si="7"/>
        <v>0</v>
      </c>
      <c r="S42" s="374">
        <f t="shared" si="7"/>
        <v>0</v>
      </c>
      <c r="T42" s="374">
        <f t="shared" si="7"/>
        <v>0</v>
      </c>
      <c r="U42" s="374">
        <f t="shared" si="7"/>
        <v>0</v>
      </c>
      <c r="V42" s="374">
        <f t="shared" si="7"/>
        <v>0</v>
      </c>
      <c r="W42" s="374">
        <f t="shared" si="7"/>
        <v>0</v>
      </c>
      <c r="X42" s="374">
        <f t="shared" si="7"/>
        <v>0</v>
      </c>
      <c r="Y42" s="374">
        <f t="shared" si="7"/>
        <v>0</v>
      </c>
      <c r="Z42" s="374">
        <f t="shared" si="7"/>
        <v>0</v>
      </c>
      <c r="AA42" s="374">
        <f t="shared" si="7"/>
        <v>0</v>
      </c>
      <c r="AB42" s="374">
        <f t="shared" si="7"/>
        <v>0</v>
      </c>
      <c r="AC42" s="374">
        <f t="shared" si="7"/>
        <v>0</v>
      </c>
      <c r="AD42" s="374">
        <f t="shared" si="7"/>
        <v>0</v>
      </c>
      <c r="AE42" s="374">
        <f t="shared" si="7"/>
        <v>0</v>
      </c>
      <c r="AF42" s="374">
        <f t="shared" si="7"/>
        <v>0</v>
      </c>
      <c r="AG42" s="374">
        <f t="shared" si="7"/>
        <v>0</v>
      </c>
      <c r="AH42" s="374">
        <f t="shared" si="7"/>
        <v>0</v>
      </c>
      <c r="AI42" s="374">
        <f t="shared" si="7"/>
        <v>0</v>
      </c>
      <c r="AJ42" s="374">
        <f t="shared" si="7"/>
        <v>0</v>
      </c>
      <c r="AK42" s="374">
        <f t="shared" si="7"/>
        <v>0</v>
      </c>
      <c r="AL42" s="374">
        <f t="shared" si="7"/>
        <v>0</v>
      </c>
      <c r="AM42" s="374">
        <f t="shared" si="7"/>
        <v>0</v>
      </c>
      <c r="AN42" s="374">
        <f t="shared" si="7"/>
        <v>0</v>
      </c>
      <c r="AO42" s="374">
        <f t="shared" si="7"/>
        <v>0</v>
      </c>
      <c r="AP42" s="374">
        <f t="shared" si="7"/>
        <v>0</v>
      </c>
      <c r="AQ42" s="375"/>
      <c r="AR42" s="375"/>
      <c r="AS42" s="375"/>
      <c r="AT42" s="375"/>
      <c r="AU42" s="375"/>
      <c r="AV42" s="375"/>
      <c r="AW42" s="375"/>
      <c r="AX42" s="375"/>
      <c r="AY42" s="375"/>
      <c r="AZ42" s="375"/>
      <c r="BA42" s="375"/>
      <c r="BB42" s="375"/>
      <c r="BC42" s="375"/>
      <c r="BD42" s="375"/>
      <c r="BE42" s="375"/>
      <c r="BF42" s="375"/>
      <c r="BG42" s="375"/>
      <c r="BH42" s="375"/>
      <c r="BI42" s="375"/>
    </row>
    <row r="43" spans="3:61" x14ac:dyDescent="0.25">
      <c r="C43" s="335"/>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350"/>
      <c r="AJ43" s="350"/>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row>
    <row r="44" spans="3:61" x14ac:dyDescent="0.25">
      <c r="C44" s="335"/>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350"/>
      <c r="AG44" s="350"/>
      <c r="AH44" s="350"/>
      <c r="AI44" s="350"/>
      <c r="AJ44" s="350"/>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row>
    <row r="45" spans="3:61" x14ac:dyDescent="0.25">
      <c r="C45" s="335"/>
      <c r="D45" s="377" t="s">
        <v>138</v>
      </c>
      <c r="E45" s="378"/>
      <c r="F45" s="378"/>
      <c r="G45" s="379"/>
      <c r="H45" s="379"/>
      <c r="I45" s="379"/>
      <c r="J45" s="379"/>
      <c r="K45" s="379"/>
      <c r="L45" s="379"/>
      <c r="M45" s="379"/>
      <c r="N45" s="379"/>
      <c r="O45" s="379"/>
      <c r="P45" s="379"/>
      <c r="Q45" s="379"/>
      <c r="R45" s="379"/>
      <c r="S45" s="379"/>
      <c r="T45" s="379"/>
      <c r="U45" s="379"/>
      <c r="V45" s="379"/>
      <c r="W45" s="379"/>
      <c r="X45" s="379"/>
      <c r="Y45" s="379"/>
      <c r="Z45" s="379"/>
      <c r="AA45" s="379"/>
      <c r="AB45" s="379"/>
      <c r="AC45" s="379"/>
      <c r="AD45" s="379"/>
      <c r="AE45" s="379"/>
      <c r="AF45" s="379"/>
      <c r="AG45" s="379"/>
      <c r="AH45" s="379"/>
      <c r="AI45" s="379"/>
      <c r="AJ45" s="379"/>
      <c r="AK45" s="379"/>
      <c r="AL45" s="379"/>
      <c r="AM45" s="379"/>
      <c r="AN45" s="379"/>
      <c r="AO45" s="379"/>
      <c r="AP45" s="379"/>
      <c r="AQ45" s="350"/>
      <c r="AR45" s="350"/>
      <c r="AS45" s="350"/>
      <c r="AT45" s="350"/>
      <c r="AU45" s="350"/>
      <c r="AV45" s="350"/>
      <c r="AW45" s="350"/>
      <c r="AX45" s="350"/>
      <c r="AY45" s="350"/>
      <c r="AZ45" s="350"/>
      <c r="BA45" s="350"/>
      <c r="BB45" s="350"/>
      <c r="BC45" s="350"/>
      <c r="BD45" s="350"/>
      <c r="BE45" s="350"/>
      <c r="BF45" s="350"/>
      <c r="BG45" s="350"/>
      <c r="BH45" s="350"/>
      <c r="BI45" s="350"/>
    </row>
    <row r="46" spans="3:61" ht="3.75" customHeight="1" x14ac:dyDescent="0.25">
      <c r="C46" s="335"/>
      <c r="D46" s="359"/>
      <c r="E46" s="359"/>
      <c r="F46" s="359"/>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c r="AM46" s="360"/>
      <c r="AN46" s="360"/>
      <c r="AO46" s="360"/>
      <c r="AP46" s="360"/>
      <c r="AQ46" s="350"/>
      <c r="AR46" s="350"/>
      <c r="AS46" s="350"/>
      <c r="AT46" s="350"/>
      <c r="AU46" s="350"/>
      <c r="AV46" s="350"/>
      <c r="AW46" s="350"/>
      <c r="AX46" s="350"/>
      <c r="AY46" s="350"/>
      <c r="AZ46" s="350"/>
      <c r="BA46" s="350"/>
      <c r="BB46" s="350"/>
      <c r="BC46" s="350"/>
      <c r="BD46" s="350"/>
      <c r="BE46" s="350"/>
      <c r="BF46" s="350"/>
      <c r="BG46" s="350"/>
      <c r="BH46" s="350"/>
      <c r="BI46" s="350"/>
    </row>
    <row r="47" spans="3:61" x14ac:dyDescent="0.25">
      <c r="C47" s="335"/>
      <c r="D47" s="380" t="s">
        <v>260</v>
      </c>
      <c r="E47" s="354"/>
      <c r="F47" s="354"/>
      <c r="G47" s="324">
        <f>'2. GuV'!G109+'2. GuV'!G110</f>
        <v>0</v>
      </c>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4"/>
      <c r="AO47" s="324"/>
      <c r="AP47" s="324"/>
      <c r="AQ47" s="350"/>
      <c r="AR47" s="350"/>
      <c r="AS47" s="350"/>
      <c r="AT47" s="350"/>
      <c r="AU47" s="350"/>
      <c r="AV47" s="350"/>
      <c r="AW47" s="350"/>
      <c r="AX47" s="350"/>
      <c r="AY47" s="350"/>
      <c r="AZ47" s="350"/>
      <c r="BA47" s="350"/>
      <c r="BB47" s="350"/>
      <c r="BC47" s="350"/>
      <c r="BD47" s="350"/>
      <c r="BE47" s="350"/>
      <c r="BF47" s="350"/>
      <c r="BG47" s="350"/>
      <c r="BH47" s="350"/>
      <c r="BI47" s="350"/>
    </row>
    <row r="48" spans="3:61" x14ac:dyDescent="0.25">
      <c r="C48" s="335"/>
      <c r="D48" s="380" t="s">
        <v>259</v>
      </c>
      <c r="E48" s="354"/>
      <c r="F48" s="354"/>
      <c r="G48" s="324">
        <f>'1. Investitionen'!I77-'3. Liquidität'!G47</f>
        <v>0</v>
      </c>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c r="AL48" s="324"/>
      <c r="AM48" s="324"/>
      <c r="AN48" s="324"/>
      <c r="AO48" s="324"/>
      <c r="AP48" s="324"/>
      <c r="AQ48" s="350"/>
      <c r="AR48" s="350"/>
      <c r="AS48" s="350"/>
      <c r="AT48" s="350"/>
      <c r="AU48" s="350"/>
      <c r="AV48" s="350"/>
      <c r="AW48" s="350"/>
      <c r="AX48" s="350"/>
      <c r="AY48" s="350"/>
      <c r="AZ48" s="350"/>
      <c r="BA48" s="350"/>
      <c r="BB48" s="350"/>
      <c r="BC48" s="350"/>
      <c r="BD48" s="350"/>
      <c r="BE48" s="350"/>
      <c r="BF48" s="350"/>
      <c r="BG48" s="350"/>
      <c r="BH48" s="350"/>
      <c r="BI48" s="350"/>
    </row>
    <row r="49" spans="3:61" ht="7.5" customHeight="1" x14ac:dyDescent="0.25">
      <c r="C49" s="335"/>
      <c r="D49" s="359"/>
      <c r="E49" s="359"/>
      <c r="F49" s="359"/>
      <c r="G49" s="360"/>
      <c r="H49" s="360"/>
      <c r="I49" s="360"/>
      <c r="J49" s="360"/>
      <c r="K49" s="360"/>
      <c r="L49" s="360"/>
      <c r="M49" s="360"/>
      <c r="N49" s="360"/>
      <c r="O49" s="360"/>
      <c r="P49" s="360"/>
      <c r="Q49" s="360"/>
      <c r="R49" s="360"/>
      <c r="S49" s="360"/>
      <c r="T49" s="360"/>
      <c r="U49" s="360"/>
      <c r="V49" s="360"/>
      <c r="W49" s="360"/>
      <c r="X49" s="360"/>
      <c r="Y49" s="360"/>
      <c r="Z49" s="360"/>
      <c r="AA49" s="360"/>
      <c r="AB49" s="360"/>
      <c r="AC49" s="360"/>
      <c r="AD49" s="360"/>
      <c r="AE49" s="360"/>
      <c r="AF49" s="360"/>
      <c r="AG49" s="360"/>
      <c r="AH49" s="360"/>
      <c r="AI49" s="360"/>
      <c r="AJ49" s="360"/>
      <c r="AK49" s="360"/>
      <c r="AL49" s="360"/>
      <c r="AM49" s="360"/>
      <c r="AN49" s="360"/>
      <c r="AO49" s="360"/>
      <c r="AP49" s="360"/>
      <c r="AQ49" s="350"/>
      <c r="AR49" s="350"/>
      <c r="AS49" s="350"/>
      <c r="AT49" s="350"/>
      <c r="AU49" s="350"/>
      <c r="AV49" s="350"/>
      <c r="AW49" s="350"/>
      <c r="AX49" s="350"/>
      <c r="AY49" s="350"/>
      <c r="AZ49" s="350"/>
      <c r="BA49" s="350"/>
      <c r="BB49" s="350"/>
      <c r="BC49" s="350"/>
      <c r="BD49" s="350"/>
      <c r="BE49" s="350"/>
      <c r="BF49" s="350"/>
      <c r="BG49" s="350"/>
      <c r="BH49" s="350"/>
      <c r="BI49" s="350"/>
    </row>
    <row r="50" spans="3:61" x14ac:dyDescent="0.25">
      <c r="C50" s="376"/>
      <c r="D50" s="380" t="s">
        <v>292</v>
      </c>
      <c r="E50" s="354"/>
      <c r="F50" s="354"/>
      <c r="G50" s="324">
        <f>IF($L$12=0,'2. GuV'!G261,0)</f>
        <v>0</v>
      </c>
      <c r="H50" s="324">
        <f>IF($L$12=0,'2. GuV'!H261,IF('3. Liquidität'!$L$12=1,'2. GuV'!G261,0))</f>
        <v>0</v>
      </c>
      <c r="I50" s="324">
        <f>IF($L$12=0,'2. GuV'!I261,IF('3. Liquidität'!$L$12=1,'2. GuV'!H261,0))</f>
        <v>0</v>
      </c>
      <c r="J50" s="324">
        <f>IF($L$12=0,'2. GuV'!J261,IF('3. Liquidität'!$L$12=1,'2. GuV'!I261,0))</f>
        <v>0</v>
      </c>
      <c r="K50" s="324">
        <f>IF($L$12=0,'2. GuV'!K261,IF('3. Liquidität'!$L$12=1,'2. GuV'!J261,0))</f>
        <v>0</v>
      </c>
      <c r="L50" s="324">
        <f>IF($L$12=0,'2. GuV'!L261,IF('3. Liquidität'!$L$12=1,'2. GuV'!K261,0))</f>
        <v>0</v>
      </c>
      <c r="M50" s="324">
        <f>IF($L$12=0,'2. GuV'!M261,IF('3. Liquidität'!$L$12=1,'2. GuV'!L261,0))</f>
        <v>0</v>
      </c>
      <c r="N50" s="324">
        <f>IF($L$12=0,'2. GuV'!N261,IF('3. Liquidität'!$L$12=1,'2. GuV'!M261,0))</f>
        <v>0</v>
      </c>
      <c r="O50" s="324">
        <f>IF($L$12=0,'2. GuV'!O261,IF('3. Liquidität'!$L$12=1,'2. GuV'!N261,0))</f>
        <v>0</v>
      </c>
      <c r="P50" s="324">
        <f>IF($L$12=0,'2. GuV'!P261,IF('3. Liquidität'!$L$12=1,'2. GuV'!O261,0))</f>
        <v>0</v>
      </c>
      <c r="Q50" s="324">
        <f>IF($L$12=0,'2. GuV'!Q261,IF('3. Liquidität'!$L$12=1,'2. GuV'!P261,0))</f>
        <v>0</v>
      </c>
      <c r="R50" s="324">
        <f>IF($L$12=0,'2. GuV'!R261,IF('3. Liquidität'!$L$12=1,'2. GuV'!Q261,0))</f>
        <v>0</v>
      </c>
      <c r="S50" s="324">
        <f>IF($L$12=0,'2. GuV'!S261,IF('3. Liquidität'!$L$12=1,'2. GuV'!R261,0))</f>
        <v>0</v>
      </c>
      <c r="T50" s="324">
        <f>IF($L$12=0,'2. GuV'!T261,IF('3. Liquidität'!$L$12=1,'2. GuV'!S261,0))</f>
        <v>0</v>
      </c>
      <c r="U50" s="324">
        <f>IF($L$12=0,'2. GuV'!U261,IF('3. Liquidität'!$L$12=1,'2. GuV'!T261,0))</f>
        <v>0</v>
      </c>
      <c r="V50" s="324">
        <f>IF($L$12=0,'2. GuV'!V261,IF('3. Liquidität'!$L$12=1,'2. GuV'!U261,0))</f>
        <v>0</v>
      </c>
      <c r="W50" s="324">
        <f>IF($L$12=0,'2. GuV'!W261,IF('3. Liquidität'!$L$12=1,'2. GuV'!V261,0))</f>
        <v>0</v>
      </c>
      <c r="X50" s="324">
        <f>IF($L$12=0,'2. GuV'!X261,IF('3. Liquidität'!$L$12=1,'2. GuV'!W261,0))</f>
        <v>0</v>
      </c>
      <c r="Y50" s="324">
        <f>IF($L$12=0,'2. GuV'!Y261,IF('3. Liquidität'!$L$12=1,'2. GuV'!X261,0))</f>
        <v>0</v>
      </c>
      <c r="Z50" s="324">
        <f>IF($L$12=0,'2. GuV'!Z261,IF('3. Liquidität'!$L$12=1,'2. GuV'!Y261,0))</f>
        <v>0</v>
      </c>
      <c r="AA50" s="324">
        <f>IF($L$12=0,'2. GuV'!AA261,IF('3. Liquidität'!$L$12=1,'2. GuV'!Z261,0))</f>
        <v>0</v>
      </c>
      <c r="AB50" s="324">
        <f>IF($L$12=0,'2. GuV'!AB261,IF('3. Liquidität'!$L$12=1,'2. GuV'!AA261,0))</f>
        <v>0</v>
      </c>
      <c r="AC50" s="324">
        <f>IF($L$12=0,'2. GuV'!AC261,IF('3. Liquidität'!$L$12=1,'2. GuV'!AB261,0))</f>
        <v>0</v>
      </c>
      <c r="AD50" s="324">
        <f>IF($L$12=0,'2. GuV'!AD261,IF('3. Liquidität'!$L$12=1,'2. GuV'!AC261,0))</f>
        <v>0</v>
      </c>
      <c r="AE50" s="324">
        <f>IF($L$12=0,'2. GuV'!AE261,IF('3. Liquidität'!$L$12=1,'2. GuV'!AD261,0))</f>
        <v>0</v>
      </c>
      <c r="AF50" s="324">
        <f>IF($L$12=0,'2. GuV'!AF261,IF('3. Liquidität'!$L$12=1,'2. GuV'!AE261,0))</f>
        <v>0</v>
      </c>
      <c r="AG50" s="324">
        <f>IF($L$12=0,'2. GuV'!AG261,IF('3. Liquidität'!$L$12=1,'2. GuV'!AF261,0))</f>
        <v>0</v>
      </c>
      <c r="AH50" s="324">
        <f>IF($L$12=0,'2. GuV'!AH261,IF('3. Liquidität'!$L$12=1,'2. GuV'!AG261,0))</f>
        <v>0</v>
      </c>
      <c r="AI50" s="324">
        <f>IF($L$12=0,'2. GuV'!AI261,IF('3. Liquidität'!$L$12=1,'2. GuV'!AH261,0))</f>
        <v>0</v>
      </c>
      <c r="AJ50" s="324">
        <f>IF($L$12=0,'2. GuV'!AJ261,IF('3. Liquidität'!$L$12=1,'2. GuV'!AI261,0))</f>
        <v>0</v>
      </c>
      <c r="AK50" s="324">
        <f>IF($L$12=0,'2. GuV'!AK261,IF('3. Liquidität'!$L$12=1,'2. GuV'!AJ261,0))</f>
        <v>0</v>
      </c>
      <c r="AL50" s="324">
        <f>IF($L$12=0,'2. GuV'!AL261,IF('3. Liquidität'!$L$12=1,'2. GuV'!AK261,0))</f>
        <v>0</v>
      </c>
      <c r="AM50" s="324">
        <f>IF($L$12=0,'2. GuV'!AM261,IF('3. Liquidität'!$L$12=1,'2. GuV'!AL261,0))</f>
        <v>0</v>
      </c>
      <c r="AN50" s="324">
        <f>IF($L$12=0,'2. GuV'!AN261,IF('3. Liquidität'!$L$12=1,'2. GuV'!AM261,0))</f>
        <v>0</v>
      </c>
      <c r="AO50" s="324">
        <f>IF($L$12=0,'2. GuV'!AO261,IF('3. Liquidität'!$L$12=1,'2. GuV'!AN261,0))</f>
        <v>0</v>
      </c>
      <c r="AP50" s="324">
        <f>IF($L$12=0,'2. GuV'!AP261,IF('3. Liquidität'!$L$12=1,'2. GuV'!AO261,0))</f>
        <v>0</v>
      </c>
      <c r="AQ50" s="350"/>
      <c r="AR50" s="350"/>
      <c r="AS50" s="350"/>
      <c r="AT50" s="350"/>
      <c r="AU50" s="350"/>
      <c r="AV50" s="350"/>
      <c r="AW50" s="350"/>
      <c r="AX50" s="350"/>
      <c r="AY50" s="350"/>
      <c r="AZ50" s="350"/>
      <c r="BA50" s="350"/>
      <c r="BB50" s="350"/>
      <c r="BC50" s="350"/>
      <c r="BD50" s="350"/>
      <c r="BE50" s="350"/>
      <c r="BF50" s="350"/>
      <c r="BG50" s="350"/>
      <c r="BH50" s="350"/>
      <c r="BI50" s="350"/>
    </row>
    <row r="51" spans="3:61" x14ac:dyDescent="0.25">
      <c r="C51" s="335"/>
      <c r="D51" s="380" t="s">
        <v>261</v>
      </c>
      <c r="E51" s="354"/>
      <c r="F51" s="354"/>
      <c r="G51" s="354"/>
      <c r="H51" s="324"/>
      <c r="I51" s="324">
        <f>'2. GuV'!G92</f>
        <v>0</v>
      </c>
      <c r="J51" s="324">
        <f>'2. GuV'!H92</f>
        <v>0</v>
      </c>
      <c r="K51" s="324">
        <f>'2. GuV'!I92</f>
        <v>0</v>
      </c>
      <c r="L51" s="324">
        <f>'2. GuV'!J92</f>
        <v>0</v>
      </c>
      <c r="M51" s="324">
        <f>'2. GuV'!K92</f>
        <v>0</v>
      </c>
      <c r="N51" s="324">
        <f>'2. GuV'!L92</f>
        <v>0</v>
      </c>
      <c r="O51" s="324">
        <f>'2. GuV'!M92</f>
        <v>0</v>
      </c>
      <c r="P51" s="324">
        <f>'2. GuV'!N92</f>
        <v>0</v>
      </c>
      <c r="Q51" s="324">
        <f>'2. GuV'!O92</f>
        <v>0</v>
      </c>
      <c r="R51" s="324">
        <f>'2. GuV'!P92</f>
        <v>0</v>
      </c>
      <c r="S51" s="324">
        <f>'2. GuV'!Q92</f>
        <v>0</v>
      </c>
      <c r="T51" s="324">
        <f>'2. GuV'!R92</f>
        <v>0</v>
      </c>
      <c r="U51" s="324">
        <f>'2. GuV'!S92</f>
        <v>0</v>
      </c>
      <c r="V51" s="324">
        <f>'2. GuV'!T92</f>
        <v>0</v>
      </c>
      <c r="W51" s="324">
        <f>'2. GuV'!U92</f>
        <v>0</v>
      </c>
      <c r="X51" s="324">
        <f>'2. GuV'!V92</f>
        <v>0</v>
      </c>
      <c r="Y51" s="324">
        <f>'2. GuV'!W92</f>
        <v>0</v>
      </c>
      <c r="Z51" s="324">
        <f>'2. GuV'!X92</f>
        <v>0</v>
      </c>
      <c r="AA51" s="324">
        <f>'2. GuV'!Y92</f>
        <v>0</v>
      </c>
      <c r="AB51" s="324">
        <f>'2. GuV'!Z92</f>
        <v>0</v>
      </c>
      <c r="AC51" s="324">
        <f>'2. GuV'!AA92</f>
        <v>0</v>
      </c>
      <c r="AD51" s="324">
        <f>'2. GuV'!AB92</f>
        <v>0</v>
      </c>
      <c r="AE51" s="324">
        <f>'2. GuV'!AC92</f>
        <v>0</v>
      </c>
      <c r="AF51" s="324">
        <f>'2. GuV'!AD92</f>
        <v>0</v>
      </c>
      <c r="AG51" s="324">
        <f>'2. GuV'!AE92</f>
        <v>0</v>
      </c>
      <c r="AH51" s="324">
        <f>'2. GuV'!AF92</f>
        <v>0</v>
      </c>
      <c r="AI51" s="324">
        <f>'2. GuV'!AG92</f>
        <v>0</v>
      </c>
      <c r="AJ51" s="324">
        <f>'2. GuV'!AH92</f>
        <v>0</v>
      </c>
      <c r="AK51" s="324">
        <f>'2. GuV'!AI92</f>
        <v>0</v>
      </c>
      <c r="AL51" s="324">
        <f>'2. GuV'!AJ92</f>
        <v>0</v>
      </c>
      <c r="AM51" s="324">
        <f>'2. GuV'!AK92</f>
        <v>0</v>
      </c>
      <c r="AN51" s="324">
        <f>'2. GuV'!AL92</f>
        <v>0</v>
      </c>
      <c r="AO51" s="324">
        <f>'2. GuV'!AM92</f>
        <v>0</v>
      </c>
      <c r="AP51" s="324">
        <f>'2. GuV'!AN92</f>
        <v>0</v>
      </c>
      <c r="AQ51" s="350"/>
      <c r="AR51" s="350"/>
      <c r="AS51" s="350"/>
      <c r="AT51" s="350"/>
      <c r="AU51" s="350"/>
      <c r="AV51" s="350"/>
      <c r="AW51" s="350"/>
      <c r="AX51" s="350"/>
      <c r="AY51" s="350"/>
      <c r="AZ51" s="350"/>
      <c r="BA51" s="350"/>
      <c r="BB51" s="350"/>
      <c r="BC51" s="350"/>
      <c r="BD51" s="350"/>
      <c r="BE51" s="350"/>
      <c r="BF51" s="350"/>
      <c r="BG51" s="350"/>
      <c r="BH51" s="350"/>
      <c r="BI51" s="350"/>
    </row>
    <row r="52" spans="3:61" x14ac:dyDescent="0.25">
      <c r="C52" s="335"/>
      <c r="D52" s="380" t="s">
        <v>247</v>
      </c>
      <c r="E52" s="354"/>
      <c r="F52" s="354"/>
      <c r="G52" s="324">
        <f>'2. GuV'!G273</f>
        <v>0</v>
      </c>
      <c r="H52" s="324">
        <f>'2. GuV'!H273</f>
        <v>0</v>
      </c>
      <c r="I52" s="324">
        <f>'2. GuV'!I273</f>
        <v>0</v>
      </c>
      <c r="J52" s="324">
        <f>'2. GuV'!J273</f>
        <v>0</v>
      </c>
      <c r="K52" s="324">
        <f>'2. GuV'!K273</f>
        <v>0</v>
      </c>
      <c r="L52" s="324">
        <f>'2. GuV'!L273</f>
        <v>0</v>
      </c>
      <c r="M52" s="324">
        <f>'2. GuV'!M273</f>
        <v>0</v>
      </c>
      <c r="N52" s="324">
        <f>'2. GuV'!N273</f>
        <v>0</v>
      </c>
      <c r="O52" s="324">
        <f>'2. GuV'!O273</f>
        <v>0</v>
      </c>
      <c r="P52" s="324">
        <f>'2. GuV'!P273</f>
        <v>0</v>
      </c>
      <c r="Q52" s="324">
        <f>'2. GuV'!Q273</f>
        <v>0</v>
      </c>
      <c r="R52" s="324">
        <f>'2. GuV'!R273</f>
        <v>0</v>
      </c>
      <c r="S52" s="324">
        <f>'2. GuV'!S273</f>
        <v>0</v>
      </c>
      <c r="T52" s="324">
        <f>'2. GuV'!T273</f>
        <v>0</v>
      </c>
      <c r="U52" s="324">
        <f>'2. GuV'!U273</f>
        <v>0</v>
      </c>
      <c r="V52" s="324">
        <f>'2. GuV'!V273</f>
        <v>0</v>
      </c>
      <c r="W52" s="324">
        <f>'2. GuV'!W273</f>
        <v>0</v>
      </c>
      <c r="X52" s="324">
        <f>'2. GuV'!X273</f>
        <v>0</v>
      </c>
      <c r="Y52" s="324">
        <f>'2. GuV'!Y273</f>
        <v>0</v>
      </c>
      <c r="Z52" s="324">
        <f>'2. GuV'!Z273</f>
        <v>0</v>
      </c>
      <c r="AA52" s="324">
        <f>'2. GuV'!AA273</f>
        <v>0</v>
      </c>
      <c r="AB52" s="324">
        <f>'2. GuV'!AB273</f>
        <v>0</v>
      </c>
      <c r="AC52" s="324">
        <f>'2. GuV'!AC273</f>
        <v>0</v>
      </c>
      <c r="AD52" s="324">
        <f>'2. GuV'!AD273</f>
        <v>0</v>
      </c>
      <c r="AE52" s="324">
        <f>'2. GuV'!AE273</f>
        <v>0</v>
      </c>
      <c r="AF52" s="324">
        <f>'2. GuV'!AF273</f>
        <v>0</v>
      </c>
      <c r="AG52" s="324">
        <f>'2. GuV'!AG273</f>
        <v>0</v>
      </c>
      <c r="AH52" s="324">
        <f>'2. GuV'!AH273</f>
        <v>0</v>
      </c>
      <c r="AI52" s="324">
        <f>'2. GuV'!AI273</f>
        <v>0</v>
      </c>
      <c r="AJ52" s="324">
        <f>'2. GuV'!AJ273</f>
        <v>0</v>
      </c>
      <c r="AK52" s="324">
        <f>'2. GuV'!AK273</f>
        <v>0</v>
      </c>
      <c r="AL52" s="324">
        <f>'2. GuV'!AL273</f>
        <v>0</v>
      </c>
      <c r="AM52" s="324">
        <f>'2. GuV'!AM273</f>
        <v>0</v>
      </c>
      <c r="AN52" s="324">
        <f>'2. GuV'!AN273</f>
        <v>0</v>
      </c>
      <c r="AO52" s="324">
        <f>'2. GuV'!AO273</f>
        <v>0</v>
      </c>
      <c r="AP52" s="324">
        <f>'2. GuV'!AP273</f>
        <v>0</v>
      </c>
      <c r="AQ52" s="350"/>
      <c r="AR52" s="350"/>
      <c r="AS52" s="350"/>
      <c r="AT52" s="350"/>
      <c r="AU52" s="350"/>
      <c r="AV52" s="350"/>
      <c r="AW52" s="350"/>
      <c r="AX52" s="350"/>
      <c r="AY52" s="350"/>
      <c r="AZ52" s="350"/>
      <c r="BA52" s="350"/>
      <c r="BB52" s="350"/>
      <c r="BC52" s="350"/>
      <c r="BD52" s="350"/>
      <c r="BE52" s="350"/>
      <c r="BF52" s="350"/>
      <c r="BG52" s="350"/>
      <c r="BH52" s="350"/>
      <c r="BI52" s="350"/>
    </row>
    <row r="53" spans="3:61" ht="2.25" customHeight="1" x14ac:dyDescent="0.25">
      <c r="C53" s="335"/>
      <c r="D53" s="381"/>
      <c r="E53" s="359"/>
      <c r="F53" s="359"/>
      <c r="G53" s="360"/>
      <c r="H53" s="360"/>
      <c r="I53" s="360"/>
      <c r="J53" s="360"/>
      <c r="K53" s="360"/>
      <c r="L53" s="360"/>
      <c r="M53" s="360"/>
      <c r="N53" s="360"/>
      <c r="O53" s="360"/>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c r="AN53" s="360"/>
      <c r="AO53" s="360"/>
      <c r="AP53" s="360"/>
      <c r="AQ53" s="350"/>
      <c r="AR53" s="350"/>
      <c r="AS53" s="350"/>
      <c r="AT53" s="350"/>
      <c r="AU53" s="350"/>
      <c r="AV53" s="350"/>
      <c r="AW53" s="350"/>
      <c r="AX53" s="350"/>
      <c r="AY53" s="350"/>
      <c r="AZ53" s="350"/>
      <c r="BA53" s="350"/>
      <c r="BB53" s="350"/>
      <c r="BC53" s="350"/>
      <c r="BD53" s="350"/>
      <c r="BE53" s="350"/>
      <c r="BF53" s="350"/>
      <c r="BG53" s="350"/>
      <c r="BH53" s="350"/>
      <c r="BI53" s="350"/>
    </row>
    <row r="54" spans="3:61" x14ac:dyDescent="0.25">
      <c r="C54" s="376"/>
      <c r="D54" s="380" t="s">
        <v>263</v>
      </c>
      <c r="E54" s="354"/>
      <c r="F54" s="354"/>
      <c r="G54" s="324">
        <f>'2. GuV'!G245</f>
        <v>0</v>
      </c>
      <c r="H54" s="324">
        <f>'2. GuV'!H245</f>
        <v>0</v>
      </c>
      <c r="I54" s="324">
        <f>'2. GuV'!I245</f>
        <v>0</v>
      </c>
      <c r="J54" s="324">
        <f>'2. GuV'!J245</f>
        <v>0</v>
      </c>
      <c r="K54" s="324">
        <f>'2. GuV'!K245</f>
        <v>0</v>
      </c>
      <c r="L54" s="324">
        <f>'2. GuV'!L245</f>
        <v>0</v>
      </c>
      <c r="M54" s="324">
        <f>'2. GuV'!M245</f>
        <v>0</v>
      </c>
      <c r="N54" s="324">
        <f>'2. GuV'!N245</f>
        <v>0</v>
      </c>
      <c r="O54" s="324">
        <f>'2. GuV'!O245</f>
        <v>0</v>
      </c>
      <c r="P54" s="324">
        <f>'2. GuV'!P245</f>
        <v>0</v>
      </c>
      <c r="Q54" s="324">
        <f>'2. GuV'!Q245</f>
        <v>0</v>
      </c>
      <c r="R54" s="324">
        <f>'2. GuV'!R245</f>
        <v>0</v>
      </c>
      <c r="S54" s="324">
        <f>'2. GuV'!S245</f>
        <v>0</v>
      </c>
      <c r="T54" s="324">
        <f>'2. GuV'!T245</f>
        <v>0</v>
      </c>
      <c r="U54" s="324">
        <f>'2. GuV'!U245</f>
        <v>0</v>
      </c>
      <c r="V54" s="324">
        <f>'2. GuV'!V245</f>
        <v>0</v>
      </c>
      <c r="W54" s="324">
        <f>'2. GuV'!W245</f>
        <v>0</v>
      </c>
      <c r="X54" s="324">
        <f>'2. GuV'!X245</f>
        <v>0</v>
      </c>
      <c r="Y54" s="324">
        <f>'2. GuV'!Y245</f>
        <v>0</v>
      </c>
      <c r="Z54" s="324">
        <f>'2. GuV'!Z245</f>
        <v>0</v>
      </c>
      <c r="AA54" s="324">
        <f>'2. GuV'!AA245</f>
        <v>0</v>
      </c>
      <c r="AB54" s="324">
        <f>'2. GuV'!AB245</f>
        <v>0</v>
      </c>
      <c r="AC54" s="324">
        <f>'2. GuV'!AC245</f>
        <v>0</v>
      </c>
      <c r="AD54" s="324">
        <f>'2. GuV'!AD245</f>
        <v>0</v>
      </c>
      <c r="AE54" s="324">
        <f>'2. GuV'!AE245</f>
        <v>0</v>
      </c>
      <c r="AF54" s="324">
        <f>'2. GuV'!AF245</f>
        <v>0</v>
      </c>
      <c r="AG54" s="324">
        <f>'2. GuV'!AG245</f>
        <v>0</v>
      </c>
      <c r="AH54" s="324">
        <f>'2. GuV'!AH245</f>
        <v>0</v>
      </c>
      <c r="AI54" s="324">
        <f>'2. GuV'!AI245</f>
        <v>0</v>
      </c>
      <c r="AJ54" s="324">
        <f>'2. GuV'!AJ245</f>
        <v>0</v>
      </c>
      <c r="AK54" s="324">
        <f>'2. GuV'!AK245</f>
        <v>0</v>
      </c>
      <c r="AL54" s="324">
        <f>'2. GuV'!AL245</f>
        <v>0</v>
      </c>
      <c r="AM54" s="324">
        <f>'2. GuV'!AM245</f>
        <v>0</v>
      </c>
      <c r="AN54" s="324">
        <f>'2. GuV'!AN245</f>
        <v>0</v>
      </c>
      <c r="AO54" s="324">
        <f>'2. GuV'!AO245</f>
        <v>0</v>
      </c>
      <c r="AP54" s="324">
        <f>'2. GuV'!AP245</f>
        <v>0</v>
      </c>
      <c r="AQ54" s="350"/>
      <c r="AR54" s="350"/>
      <c r="AS54" s="350"/>
      <c r="AT54" s="350"/>
      <c r="AU54" s="350"/>
      <c r="AV54" s="350"/>
      <c r="AW54" s="350"/>
      <c r="AX54" s="350"/>
      <c r="AY54" s="350"/>
      <c r="AZ54" s="350"/>
      <c r="BA54" s="350"/>
      <c r="BB54" s="350"/>
      <c r="BC54" s="350"/>
      <c r="BD54" s="350"/>
      <c r="BE54" s="350"/>
      <c r="BF54" s="350"/>
      <c r="BG54" s="350"/>
      <c r="BH54" s="350"/>
      <c r="BI54" s="350"/>
    </row>
    <row r="55" spans="3:61" ht="7.5" customHeight="1" x14ac:dyDescent="0.25">
      <c r="C55" s="335"/>
      <c r="D55" s="359"/>
      <c r="E55" s="359"/>
      <c r="F55" s="359"/>
      <c r="G55" s="360"/>
      <c r="H55" s="360"/>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360"/>
      <c r="AH55" s="360"/>
      <c r="AI55" s="360"/>
      <c r="AJ55" s="360"/>
      <c r="AK55" s="360"/>
      <c r="AL55" s="360"/>
      <c r="AM55" s="360"/>
      <c r="AN55" s="360"/>
      <c r="AO55" s="360"/>
      <c r="AP55" s="360"/>
      <c r="AQ55" s="350"/>
      <c r="AR55" s="350"/>
      <c r="AS55" s="350"/>
      <c r="AT55" s="350"/>
      <c r="AU55" s="350"/>
      <c r="AV55" s="350"/>
      <c r="AW55" s="350"/>
      <c r="AX55" s="350"/>
      <c r="AY55" s="350"/>
      <c r="AZ55" s="350"/>
      <c r="BA55" s="350"/>
      <c r="BB55" s="350"/>
      <c r="BC55" s="350"/>
      <c r="BD55" s="350"/>
      <c r="BE55" s="350"/>
      <c r="BF55" s="350"/>
      <c r="BG55" s="350"/>
      <c r="BH55" s="350"/>
      <c r="BI55" s="350"/>
    </row>
    <row r="56" spans="3:61" x14ac:dyDescent="0.25">
      <c r="D56" s="576" t="s">
        <v>180</v>
      </c>
      <c r="E56" s="577"/>
      <c r="F56" s="354"/>
      <c r="G56" s="568">
        <v>0</v>
      </c>
      <c r="H56" s="568">
        <v>0</v>
      </c>
      <c r="I56" s="568">
        <v>0</v>
      </c>
      <c r="J56" s="568">
        <v>0</v>
      </c>
      <c r="K56" s="568">
        <v>0</v>
      </c>
      <c r="L56" s="568">
        <v>0</v>
      </c>
      <c r="M56" s="568">
        <v>0</v>
      </c>
      <c r="N56" s="568">
        <v>0</v>
      </c>
      <c r="O56" s="568">
        <v>0</v>
      </c>
      <c r="P56" s="568">
        <v>0</v>
      </c>
      <c r="Q56" s="568">
        <v>0</v>
      </c>
      <c r="R56" s="568">
        <v>0</v>
      </c>
      <c r="S56" s="568">
        <v>0</v>
      </c>
      <c r="T56" s="568">
        <v>0</v>
      </c>
      <c r="U56" s="568">
        <v>0</v>
      </c>
      <c r="V56" s="568">
        <v>0</v>
      </c>
      <c r="W56" s="568">
        <v>0</v>
      </c>
      <c r="X56" s="568">
        <v>0</v>
      </c>
      <c r="Y56" s="568">
        <v>0</v>
      </c>
      <c r="Z56" s="568">
        <v>0</v>
      </c>
      <c r="AA56" s="568">
        <v>0</v>
      </c>
      <c r="AB56" s="568">
        <v>0</v>
      </c>
      <c r="AC56" s="568">
        <v>0</v>
      </c>
      <c r="AD56" s="568">
        <v>0</v>
      </c>
      <c r="AE56" s="568">
        <v>0</v>
      </c>
      <c r="AF56" s="568">
        <v>0</v>
      </c>
      <c r="AG56" s="568">
        <v>0</v>
      </c>
      <c r="AH56" s="568">
        <v>0</v>
      </c>
      <c r="AI56" s="568">
        <v>0</v>
      </c>
      <c r="AJ56" s="568">
        <v>0</v>
      </c>
      <c r="AK56" s="568">
        <v>0</v>
      </c>
      <c r="AL56" s="568">
        <v>0</v>
      </c>
      <c r="AM56" s="568">
        <v>0</v>
      </c>
      <c r="AN56" s="568">
        <v>0</v>
      </c>
      <c r="AO56" s="568">
        <v>0</v>
      </c>
      <c r="AP56" s="568">
        <v>0</v>
      </c>
    </row>
    <row r="57" spans="3:61" s="347" customFormat="1" x14ac:dyDescent="0.25">
      <c r="D57" s="382" t="s">
        <v>135</v>
      </c>
      <c r="E57" s="354"/>
      <c r="F57" s="354"/>
      <c r="G57" s="324">
        <f>G29-G56</f>
        <v>0</v>
      </c>
      <c r="H57" s="324">
        <f t="shared" ref="H57:AP57" si="8">G57+H29-H56</f>
        <v>0</v>
      </c>
      <c r="I57" s="324">
        <f t="shared" si="8"/>
        <v>0</v>
      </c>
      <c r="J57" s="324">
        <f t="shared" si="8"/>
        <v>0</v>
      </c>
      <c r="K57" s="324">
        <f t="shared" si="8"/>
        <v>0</v>
      </c>
      <c r="L57" s="324">
        <f t="shared" si="8"/>
        <v>0</v>
      </c>
      <c r="M57" s="324">
        <f t="shared" si="8"/>
        <v>0</v>
      </c>
      <c r="N57" s="324">
        <f t="shared" si="8"/>
        <v>0</v>
      </c>
      <c r="O57" s="324">
        <f t="shared" si="8"/>
        <v>0</v>
      </c>
      <c r="P57" s="324">
        <f t="shared" si="8"/>
        <v>0</v>
      </c>
      <c r="Q57" s="324">
        <f t="shared" si="8"/>
        <v>0</v>
      </c>
      <c r="R57" s="324">
        <f t="shared" si="8"/>
        <v>0</v>
      </c>
      <c r="S57" s="324">
        <f t="shared" si="8"/>
        <v>0</v>
      </c>
      <c r="T57" s="324">
        <f t="shared" si="8"/>
        <v>0</v>
      </c>
      <c r="U57" s="324">
        <f t="shared" si="8"/>
        <v>0</v>
      </c>
      <c r="V57" s="324">
        <f t="shared" si="8"/>
        <v>0</v>
      </c>
      <c r="W57" s="324">
        <f t="shared" si="8"/>
        <v>0</v>
      </c>
      <c r="X57" s="324">
        <f t="shared" si="8"/>
        <v>0</v>
      </c>
      <c r="Y57" s="324">
        <f t="shared" si="8"/>
        <v>0</v>
      </c>
      <c r="Z57" s="324">
        <f t="shared" si="8"/>
        <v>0</v>
      </c>
      <c r="AA57" s="324">
        <f t="shared" si="8"/>
        <v>0</v>
      </c>
      <c r="AB57" s="324">
        <f t="shared" si="8"/>
        <v>0</v>
      </c>
      <c r="AC57" s="324">
        <f t="shared" si="8"/>
        <v>0</v>
      </c>
      <c r="AD57" s="324">
        <f t="shared" si="8"/>
        <v>0</v>
      </c>
      <c r="AE57" s="324">
        <f t="shared" si="8"/>
        <v>0</v>
      </c>
      <c r="AF57" s="324">
        <f t="shared" si="8"/>
        <v>0</v>
      </c>
      <c r="AG57" s="324">
        <f t="shared" si="8"/>
        <v>0</v>
      </c>
      <c r="AH57" s="324">
        <f t="shared" si="8"/>
        <v>0</v>
      </c>
      <c r="AI57" s="324">
        <f t="shared" si="8"/>
        <v>0</v>
      </c>
      <c r="AJ57" s="324">
        <f t="shared" si="8"/>
        <v>0</v>
      </c>
      <c r="AK57" s="324">
        <f t="shared" si="8"/>
        <v>0</v>
      </c>
      <c r="AL57" s="324">
        <f t="shared" si="8"/>
        <v>0</v>
      </c>
      <c r="AM57" s="324">
        <f t="shared" si="8"/>
        <v>0</v>
      </c>
      <c r="AN57" s="324">
        <f t="shared" si="8"/>
        <v>0</v>
      </c>
      <c r="AO57" s="324">
        <f t="shared" si="8"/>
        <v>0</v>
      </c>
      <c r="AP57" s="324">
        <f t="shared" si="8"/>
        <v>0</v>
      </c>
    </row>
    <row r="58" spans="3:61" s="383" customFormat="1" x14ac:dyDescent="0.25">
      <c r="D58" s="382" t="s">
        <v>130</v>
      </c>
      <c r="E58" s="354"/>
      <c r="F58" s="354"/>
      <c r="G58" s="324">
        <f t="shared" ref="G58:AP58" si="9">G57*(G30^1/12)</f>
        <v>0</v>
      </c>
      <c r="H58" s="324">
        <f t="shared" si="9"/>
        <v>0</v>
      </c>
      <c r="I58" s="324">
        <f t="shared" si="9"/>
        <v>0</v>
      </c>
      <c r="J58" s="324">
        <f t="shared" si="9"/>
        <v>0</v>
      </c>
      <c r="K58" s="324">
        <f t="shared" si="9"/>
        <v>0</v>
      </c>
      <c r="L58" s="324">
        <f t="shared" si="9"/>
        <v>0</v>
      </c>
      <c r="M58" s="324">
        <f t="shared" si="9"/>
        <v>0</v>
      </c>
      <c r="N58" s="324">
        <f t="shared" si="9"/>
        <v>0</v>
      </c>
      <c r="O58" s="324">
        <f t="shared" si="9"/>
        <v>0</v>
      </c>
      <c r="P58" s="324">
        <f t="shared" si="9"/>
        <v>0</v>
      </c>
      <c r="Q58" s="324">
        <f t="shared" si="9"/>
        <v>0</v>
      </c>
      <c r="R58" s="324">
        <f t="shared" si="9"/>
        <v>0</v>
      </c>
      <c r="S58" s="324">
        <f t="shared" si="9"/>
        <v>0</v>
      </c>
      <c r="T58" s="324">
        <f t="shared" si="9"/>
        <v>0</v>
      </c>
      <c r="U58" s="324">
        <f t="shared" si="9"/>
        <v>0</v>
      </c>
      <c r="V58" s="324">
        <f t="shared" si="9"/>
        <v>0</v>
      </c>
      <c r="W58" s="324">
        <f t="shared" si="9"/>
        <v>0</v>
      </c>
      <c r="X58" s="324">
        <f t="shared" si="9"/>
        <v>0</v>
      </c>
      <c r="Y58" s="324">
        <f t="shared" si="9"/>
        <v>0</v>
      </c>
      <c r="Z58" s="324">
        <f t="shared" si="9"/>
        <v>0</v>
      </c>
      <c r="AA58" s="324">
        <f t="shared" si="9"/>
        <v>0</v>
      </c>
      <c r="AB58" s="324">
        <f t="shared" si="9"/>
        <v>0</v>
      </c>
      <c r="AC58" s="324">
        <f t="shared" si="9"/>
        <v>0</v>
      </c>
      <c r="AD58" s="324">
        <f t="shared" si="9"/>
        <v>0</v>
      </c>
      <c r="AE58" s="324">
        <f t="shared" si="9"/>
        <v>0</v>
      </c>
      <c r="AF58" s="324">
        <f t="shared" si="9"/>
        <v>0</v>
      </c>
      <c r="AG58" s="324">
        <f t="shared" si="9"/>
        <v>0</v>
      </c>
      <c r="AH58" s="324">
        <f t="shared" si="9"/>
        <v>0</v>
      </c>
      <c r="AI58" s="324">
        <f t="shared" si="9"/>
        <v>0</v>
      </c>
      <c r="AJ58" s="324">
        <f t="shared" si="9"/>
        <v>0</v>
      </c>
      <c r="AK58" s="324">
        <f t="shared" si="9"/>
        <v>0</v>
      </c>
      <c r="AL58" s="324">
        <f t="shared" si="9"/>
        <v>0</v>
      </c>
      <c r="AM58" s="324">
        <f t="shared" si="9"/>
        <v>0</v>
      </c>
      <c r="AN58" s="324">
        <f t="shared" si="9"/>
        <v>0</v>
      </c>
      <c r="AO58" s="324">
        <f t="shared" si="9"/>
        <v>0</v>
      </c>
      <c r="AP58" s="324">
        <f t="shared" si="9"/>
        <v>0</v>
      </c>
    </row>
    <row r="59" spans="3:61" s="383" customFormat="1" ht="6.75" customHeight="1" x14ac:dyDescent="0.25">
      <c r="D59" s="359"/>
      <c r="E59" s="359"/>
      <c r="F59" s="359"/>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c r="AN59" s="360"/>
      <c r="AO59" s="360"/>
      <c r="AP59" s="360"/>
    </row>
    <row r="60" spans="3:61" x14ac:dyDescent="0.25">
      <c r="D60" s="576" t="s">
        <v>181</v>
      </c>
      <c r="E60" s="577"/>
      <c r="F60" s="354"/>
      <c r="G60" s="568">
        <v>0</v>
      </c>
      <c r="H60" s="568">
        <v>0</v>
      </c>
      <c r="I60" s="568">
        <v>0</v>
      </c>
      <c r="J60" s="568">
        <v>0</v>
      </c>
      <c r="K60" s="568">
        <v>0</v>
      </c>
      <c r="L60" s="568">
        <v>0</v>
      </c>
      <c r="M60" s="568">
        <v>0</v>
      </c>
      <c r="N60" s="568">
        <v>0</v>
      </c>
      <c r="O60" s="568">
        <v>0</v>
      </c>
      <c r="P60" s="568">
        <v>0</v>
      </c>
      <c r="Q60" s="568">
        <v>0</v>
      </c>
      <c r="R60" s="568">
        <v>0</v>
      </c>
      <c r="S60" s="568">
        <v>0</v>
      </c>
      <c r="T60" s="568">
        <v>0</v>
      </c>
      <c r="U60" s="568">
        <v>0</v>
      </c>
      <c r="V60" s="568">
        <v>0</v>
      </c>
      <c r="W60" s="568">
        <v>0</v>
      </c>
      <c r="X60" s="568">
        <v>0</v>
      </c>
      <c r="Y60" s="568">
        <v>0</v>
      </c>
      <c r="Z60" s="568">
        <v>0</v>
      </c>
      <c r="AA60" s="568">
        <v>0</v>
      </c>
      <c r="AB60" s="568">
        <v>0</v>
      </c>
      <c r="AC60" s="568">
        <v>0</v>
      </c>
      <c r="AD60" s="568">
        <v>0</v>
      </c>
      <c r="AE60" s="568">
        <v>0</v>
      </c>
      <c r="AF60" s="568">
        <v>0</v>
      </c>
      <c r="AG60" s="568">
        <v>0</v>
      </c>
      <c r="AH60" s="568">
        <v>0</v>
      </c>
      <c r="AI60" s="568">
        <v>0</v>
      </c>
      <c r="AJ60" s="568">
        <v>0</v>
      </c>
      <c r="AK60" s="568">
        <v>0</v>
      </c>
      <c r="AL60" s="568">
        <v>0</v>
      </c>
      <c r="AM60" s="568">
        <v>0</v>
      </c>
      <c r="AN60" s="568">
        <v>0</v>
      </c>
      <c r="AO60" s="568">
        <v>0</v>
      </c>
      <c r="AP60" s="568">
        <v>0</v>
      </c>
      <c r="AQ60" s="383"/>
      <c r="AR60" s="383"/>
      <c r="AS60" s="383"/>
      <c r="AT60" s="383"/>
    </row>
    <row r="61" spans="3:61" s="347" customFormat="1" x14ac:dyDescent="0.25">
      <c r="D61" s="382" t="s">
        <v>135</v>
      </c>
      <c r="E61" s="354"/>
      <c r="F61" s="354"/>
      <c r="G61" s="324">
        <f>G34-G60</f>
        <v>0</v>
      </c>
      <c r="H61" s="324">
        <f t="shared" ref="H61:AP61" si="10">G61+H34-H60</f>
        <v>0</v>
      </c>
      <c r="I61" s="324">
        <f t="shared" si="10"/>
        <v>0</v>
      </c>
      <c r="J61" s="324">
        <f t="shared" si="10"/>
        <v>0</v>
      </c>
      <c r="K61" s="324">
        <f t="shared" si="10"/>
        <v>0</v>
      </c>
      <c r="L61" s="324">
        <f>K61+L34-L60</f>
        <v>0</v>
      </c>
      <c r="M61" s="324">
        <f t="shared" si="10"/>
        <v>0</v>
      </c>
      <c r="N61" s="324">
        <f t="shared" si="10"/>
        <v>0</v>
      </c>
      <c r="O61" s="324">
        <f t="shared" si="10"/>
        <v>0</v>
      </c>
      <c r="P61" s="324">
        <f t="shared" si="10"/>
        <v>0</v>
      </c>
      <c r="Q61" s="324">
        <f t="shared" si="10"/>
        <v>0</v>
      </c>
      <c r="R61" s="324">
        <f t="shared" si="10"/>
        <v>0</v>
      </c>
      <c r="S61" s="324">
        <f t="shared" si="10"/>
        <v>0</v>
      </c>
      <c r="T61" s="324">
        <f t="shared" si="10"/>
        <v>0</v>
      </c>
      <c r="U61" s="324">
        <f t="shared" si="10"/>
        <v>0</v>
      </c>
      <c r="V61" s="324">
        <f t="shared" si="10"/>
        <v>0</v>
      </c>
      <c r="W61" s="324">
        <f t="shared" si="10"/>
        <v>0</v>
      </c>
      <c r="X61" s="324">
        <f t="shared" si="10"/>
        <v>0</v>
      </c>
      <c r="Y61" s="324">
        <f t="shared" si="10"/>
        <v>0</v>
      </c>
      <c r="Z61" s="324">
        <f t="shared" si="10"/>
        <v>0</v>
      </c>
      <c r="AA61" s="324">
        <f t="shared" si="10"/>
        <v>0</v>
      </c>
      <c r="AB61" s="324">
        <f t="shared" si="10"/>
        <v>0</v>
      </c>
      <c r="AC61" s="324">
        <f t="shared" si="10"/>
        <v>0</v>
      </c>
      <c r="AD61" s="324">
        <f t="shared" si="10"/>
        <v>0</v>
      </c>
      <c r="AE61" s="324">
        <f t="shared" si="10"/>
        <v>0</v>
      </c>
      <c r="AF61" s="324">
        <f t="shared" si="10"/>
        <v>0</v>
      </c>
      <c r="AG61" s="324">
        <f t="shared" si="10"/>
        <v>0</v>
      </c>
      <c r="AH61" s="324">
        <f t="shared" si="10"/>
        <v>0</v>
      </c>
      <c r="AI61" s="324">
        <f t="shared" si="10"/>
        <v>0</v>
      </c>
      <c r="AJ61" s="324">
        <f t="shared" si="10"/>
        <v>0</v>
      </c>
      <c r="AK61" s="324">
        <f t="shared" si="10"/>
        <v>0</v>
      </c>
      <c r="AL61" s="324">
        <f t="shared" si="10"/>
        <v>0</v>
      </c>
      <c r="AM61" s="324">
        <f t="shared" si="10"/>
        <v>0</v>
      </c>
      <c r="AN61" s="324">
        <f t="shared" si="10"/>
        <v>0</v>
      </c>
      <c r="AO61" s="324">
        <f t="shared" si="10"/>
        <v>0</v>
      </c>
      <c r="AP61" s="324">
        <f t="shared" si="10"/>
        <v>0</v>
      </c>
    </row>
    <row r="62" spans="3:61" s="383" customFormat="1" x14ac:dyDescent="0.25">
      <c r="D62" s="382" t="s">
        <v>130</v>
      </c>
      <c r="E62" s="354"/>
      <c r="F62" s="354"/>
      <c r="G62" s="324">
        <f t="shared" ref="G62:AP62" si="11">G61*(G35^1/12)</f>
        <v>0</v>
      </c>
      <c r="H62" s="324">
        <f t="shared" si="11"/>
        <v>0</v>
      </c>
      <c r="I62" s="324">
        <f t="shared" si="11"/>
        <v>0</v>
      </c>
      <c r="J62" s="324">
        <f t="shared" si="11"/>
        <v>0</v>
      </c>
      <c r="K62" s="324">
        <f t="shared" si="11"/>
        <v>0</v>
      </c>
      <c r="L62" s="324">
        <f t="shared" si="11"/>
        <v>0</v>
      </c>
      <c r="M62" s="324">
        <f t="shared" si="11"/>
        <v>0</v>
      </c>
      <c r="N62" s="324">
        <f t="shared" si="11"/>
        <v>0</v>
      </c>
      <c r="O62" s="324">
        <f t="shared" si="11"/>
        <v>0</v>
      </c>
      <c r="P62" s="324">
        <f t="shared" si="11"/>
        <v>0</v>
      </c>
      <c r="Q62" s="324">
        <f t="shared" si="11"/>
        <v>0</v>
      </c>
      <c r="R62" s="324">
        <f t="shared" si="11"/>
        <v>0</v>
      </c>
      <c r="S62" s="324">
        <f t="shared" si="11"/>
        <v>0</v>
      </c>
      <c r="T62" s="324">
        <f t="shared" si="11"/>
        <v>0</v>
      </c>
      <c r="U62" s="324">
        <f t="shared" si="11"/>
        <v>0</v>
      </c>
      <c r="V62" s="324">
        <f t="shared" si="11"/>
        <v>0</v>
      </c>
      <c r="W62" s="324">
        <f t="shared" si="11"/>
        <v>0</v>
      </c>
      <c r="X62" s="324">
        <f t="shared" si="11"/>
        <v>0</v>
      </c>
      <c r="Y62" s="324">
        <f t="shared" si="11"/>
        <v>0</v>
      </c>
      <c r="Z62" s="324">
        <f t="shared" si="11"/>
        <v>0</v>
      </c>
      <c r="AA62" s="324">
        <f t="shared" si="11"/>
        <v>0</v>
      </c>
      <c r="AB62" s="324">
        <f t="shared" si="11"/>
        <v>0</v>
      </c>
      <c r="AC62" s="324">
        <f t="shared" si="11"/>
        <v>0</v>
      </c>
      <c r="AD62" s="324">
        <f t="shared" si="11"/>
        <v>0</v>
      </c>
      <c r="AE62" s="324">
        <f t="shared" si="11"/>
        <v>0</v>
      </c>
      <c r="AF62" s="324">
        <f t="shared" si="11"/>
        <v>0</v>
      </c>
      <c r="AG62" s="324">
        <f t="shared" si="11"/>
        <v>0</v>
      </c>
      <c r="AH62" s="324">
        <f t="shared" si="11"/>
        <v>0</v>
      </c>
      <c r="AI62" s="324">
        <f t="shared" si="11"/>
        <v>0</v>
      </c>
      <c r="AJ62" s="324">
        <f t="shared" si="11"/>
        <v>0</v>
      </c>
      <c r="AK62" s="324">
        <f t="shared" si="11"/>
        <v>0</v>
      </c>
      <c r="AL62" s="324">
        <f t="shared" si="11"/>
        <v>0</v>
      </c>
      <c r="AM62" s="324">
        <f t="shared" si="11"/>
        <v>0</v>
      </c>
      <c r="AN62" s="324">
        <f t="shared" si="11"/>
        <v>0</v>
      </c>
      <c r="AO62" s="324">
        <f t="shared" si="11"/>
        <v>0</v>
      </c>
      <c r="AP62" s="324">
        <f t="shared" si="11"/>
        <v>0</v>
      </c>
    </row>
    <row r="63" spans="3:61" ht="14.25" customHeight="1" x14ac:dyDescent="0.25">
      <c r="D63" s="576" t="s">
        <v>182</v>
      </c>
      <c r="E63" s="577"/>
      <c r="F63" s="354"/>
      <c r="G63" s="569">
        <v>0</v>
      </c>
      <c r="H63" s="569">
        <v>0</v>
      </c>
      <c r="I63" s="569">
        <v>0</v>
      </c>
      <c r="J63" s="569">
        <v>0</v>
      </c>
      <c r="K63" s="569">
        <v>0</v>
      </c>
      <c r="L63" s="569">
        <v>0</v>
      </c>
      <c r="M63" s="569">
        <v>0</v>
      </c>
      <c r="N63" s="569">
        <v>0</v>
      </c>
      <c r="O63" s="569">
        <v>0</v>
      </c>
      <c r="P63" s="569">
        <v>0</v>
      </c>
      <c r="Q63" s="569">
        <v>0</v>
      </c>
      <c r="R63" s="569">
        <v>0</v>
      </c>
      <c r="S63" s="569">
        <v>0</v>
      </c>
      <c r="T63" s="569">
        <v>0</v>
      </c>
      <c r="U63" s="569">
        <v>0</v>
      </c>
      <c r="V63" s="569">
        <v>0</v>
      </c>
      <c r="W63" s="569">
        <v>0</v>
      </c>
      <c r="X63" s="569">
        <v>0</v>
      </c>
      <c r="Y63" s="569">
        <v>0</v>
      </c>
      <c r="Z63" s="569">
        <v>0</v>
      </c>
      <c r="AA63" s="569">
        <v>0</v>
      </c>
      <c r="AB63" s="569">
        <v>0</v>
      </c>
      <c r="AC63" s="569">
        <v>0</v>
      </c>
      <c r="AD63" s="569">
        <v>0</v>
      </c>
      <c r="AE63" s="569">
        <v>0</v>
      </c>
      <c r="AF63" s="569">
        <v>0</v>
      </c>
      <c r="AG63" s="569">
        <v>0</v>
      </c>
      <c r="AH63" s="569">
        <v>0</v>
      </c>
      <c r="AI63" s="569">
        <v>0</v>
      </c>
      <c r="AJ63" s="569">
        <v>0</v>
      </c>
      <c r="AK63" s="569">
        <v>0</v>
      </c>
      <c r="AL63" s="569">
        <v>0</v>
      </c>
      <c r="AM63" s="569">
        <v>0</v>
      </c>
      <c r="AN63" s="569">
        <v>0</v>
      </c>
      <c r="AO63" s="569">
        <v>0</v>
      </c>
      <c r="AP63" s="569">
        <v>0</v>
      </c>
    </row>
    <row r="64" spans="3:61" s="347" customFormat="1" x14ac:dyDescent="0.25">
      <c r="D64" s="382" t="s">
        <v>135</v>
      </c>
      <c r="E64" s="354"/>
      <c r="F64" s="354"/>
      <c r="G64" s="60">
        <f>G39-G63</f>
        <v>0</v>
      </c>
      <c r="H64" s="60">
        <f t="shared" ref="H64:AP64" si="12">G64+H39-H63</f>
        <v>0</v>
      </c>
      <c r="I64" s="60">
        <f t="shared" si="12"/>
        <v>0</v>
      </c>
      <c r="J64" s="60">
        <f t="shared" si="12"/>
        <v>0</v>
      </c>
      <c r="K64" s="60">
        <f t="shared" si="12"/>
        <v>0</v>
      </c>
      <c r="L64" s="60">
        <f t="shared" si="12"/>
        <v>0</v>
      </c>
      <c r="M64" s="60">
        <f t="shared" si="12"/>
        <v>0</v>
      </c>
      <c r="N64" s="60">
        <f t="shared" si="12"/>
        <v>0</v>
      </c>
      <c r="O64" s="60">
        <f t="shared" si="12"/>
        <v>0</v>
      </c>
      <c r="P64" s="60">
        <f t="shared" si="12"/>
        <v>0</v>
      </c>
      <c r="Q64" s="60">
        <f t="shared" si="12"/>
        <v>0</v>
      </c>
      <c r="R64" s="60">
        <f t="shared" si="12"/>
        <v>0</v>
      </c>
      <c r="S64" s="60">
        <f t="shared" si="12"/>
        <v>0</v>
      </c>
      <c r="T64" s="60">
        <f t="shared" si="12"/>
        <v>0</v>
      </c>
      <c r="U64" s="60">
        <f t="shared" si="12"/>
        <v>0</v>
      </c>
      <c r="V64" s="60">
        <f t="shared" si="12"/>
        <v>0</v>
      </c>
      <c r="W64" s="60">
        <f t="shared" si="12"/>
        <v>0</v>
      </c>
      <c r="X64" s="60">
        <f t="shared" si="12"/>
        <v>0</v>
      </c>
      <c r="Y64" s="60">
        <f t="shared" si="12"/>
        <v>0</v>
      </c>
      <c r="Z64" s="60">
        <f t="shared" si="12"/>
        <v>0</v>
      </c>
      <c r="AA64" s="60">
        <f t="shared" si="12"/>
        <v>0</v>
      </c>
      <c r="AB64" s="60">
        <f t="shared" si="12"/>
        <v>0</v>
      </c>
      <c r="AC64" s="60">
        <f t="shared" si="12"/>
        <v>0</v>
      </c>
      <c r="AD64" s="60">
        <f t="shared" si="12"/>
        <v>0</v>
      </c>
      <c r="AE64" s="60">
        <f t="shared" si="12"/>
        <v>0</v>
      </c>
      <c r="AF64" s="60">
        <f t="shared" si="12"/>
        <v>0</v>
      </c>
      <c r="AG64" s="60">
        <f t="shared" si="12"/>
        <v>0</v>
      </c>
      <c r="AH64" s="60">
        <f t="shared" si="12"/>
        <v>0</v>
      </c>
      <c r="AI64" s="60">
        <f t="shared" si="12"/>
        <v>0</v>
      </c>
      <c r="AJ64" s="60">
        <f t="shared" si="12"/>
        <v>0</v>
      </c>
      <c r="AK64" s="60">
        <f t="shared" si="12"/>
        <v>0</v>
      </c>
      <c r="AL64" s="60">
        <f t="shared" si="12"/>
        <v>0</v>
      </c>
      <c r="AM64" s="60">
        <f t="shared" si="12"/>
        <v>0</v>
      </c>
      <c r="AN64" s="60">
        <f t="shared" si="12"/>
        <v>0</v>
      </c>
      <c r="AO64" s="60">
        <f t="shared" si="12"/>
        <v>0</v>
      </c>
      <c r="AP64" s="60">
        <f t="shared" si="12"/>
        <v>0</v>
      </c>
    </row>
    <row r="65" spans="3:61" s="383" customFormat="1" x14ac:dyDescent="0.25">
      <c r="D65" s="382" t="s">
        <v>130</v>
      </c>
      <c r="E65" s="354"/>
      <c r="F65" s="354"/>
      <c r="G65" s="324">
        <f t="shared" ref="G65:AP65" si="13">G64*(G40^1/12)</f>
        <v>0</v>
      </c>
      <c r="H65" s="324">
        <f t="shared" si="13"/>
        <v>0</v>
      </c>
      <c r="I65" s="324">
        <f t="shared" si="13"/>
        <v>0</v>
      </c>
      <c r="J65" s="324">
        <f t="shared" si="13"/>
        <v>0</v>
      </c>
      <c r="K65" s="324">
        <f t="shared" si="13"/>
        <v>0</v>
      </c>
      <c r="L65" s="324">
        <f t="shared" si="13"/>
        <v>0</v>
      </c>
      <c r="M65" s="324">
        <f t="shared" si="13"/>
        <v>0</v>
      </c>
      <c r="N65" s="324">
        <f t="shared" si="13"/>
        <v>0</v>
      </c>
      <c r="O65" s="324">
        <f t="shared" si="13"/>
        <v>0</v>
      </c>
      <c r="P65" s="324">
        <f t="shared" si="13"/>
        <v>0</v>
      </c>
      <c r="Q65" s="324">
        <f t="shared" si="13"/>
        <v>0</v>
      </c>
      <c r="R65" s="324">
        <f t="shared" si="13"/>
        <v>0</v>
      </c>
      <c r="S65" s="324">
        <f t="shared" si="13"/>
        <v>0</v>
      </c>
      <c r="T65" s="324">
        <f t="shared" si="13"/>
        <v>0</v>
      </c>
      <c r="U65" s="324">
        <f t="shared" si="13"/>
        <v>0</v>
      </c>
      <c r="V65" s="324">
        <f t="shared" si="13"/>
        <v>0</v>
      </c>
      <c r="W65" s="324">
        <f t="shared" si="13"/>
        <v>0</v>
      </c>
      <c r="X65" s="324">
        <f t="shared" si="13"/>
        <v>0</v>
      </c>
      <c r="Y65" s="324">
        <f t="shared" si="13"/>
        <v>0</v>
      </c>
      <c r="Z65" s="324">
        <f t="shared" si="13"/>
        <v>0</v>
      </c>
      <c r="AA65" s="324">
        <f t="shared" si="13"/>
        <v>0</v>
      </c>
      <c r="AB65" s="324">
        <f t="shared" si="13"/>
        <v>0</v>
      </c>
      <c r="AC65" s="324">
        <f t="shared" si="13"/>
        <v>0</v>
      </c>
      <c r="AD65" s="324">
        <f t="shared" si="13"/>
        <v>0</v>
      </c>
      <c r="AE65" s="324">
        <f t="shared" si="13"/>
        <v>0</v>
      </c>
      <c r="AF65" s="324">
        <f t="shared" si="13"/>
        <v>0</v>
      </c>
      <c r="AG65" s="324">
        <f t="shared" si="13"/>
        <v>0</v>
      </c>
      <c r="AH65" s="324">
        <f t="shared" si="13"/>
        <v>0</v>
      </c>
      <c r="AI65" s="324">
        <f t="shared" si="13"/>
        <v>0</v>
      </c>
      <c r="AJ65" s="324">
        <f t="shared" si="13"/>
        <v>0</v>
      </c>
      <c r="AK65" s="324">
        <f t="shared" si="13"/>
        <v>0</v>
      </c>
      <c r="AL65" s="324">
        <f t="shared" si="13"/>
        <v>0</v>
      </c>
      <c r="AM65" s="324">
        <f t="shared" si="13"/>
        <v>0</v>
      </c>
      <c r="AN65" s="324">
        <f t="shared" si="13"/>
        <v>0</v>
      </c>
      <c r="AO65" s="324">
        <f t="shared" si="13"/>
        <v>0</v>
      </c>
      <c r="AP65" s="324">
        <f t="shared" si="13"/>
        <v>0</v>
      </c>
    </row>
    <row r="66" spans="3:61" s="383" customFormat="1" ht="6.75" customHeight="1" x14ac:dyDescent="0.25">
      <c r="D66" s="359"/>
      <c r="E66" s="359"/>
      <c r="F66" s="359"/>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row>
    <row r="67" spans="3:61" x14ac:dyDescent="0.25">
      <c r="D67" s="380" t="s">
        <v>262</v>
      </c>
      <c r="E67" s="354"/>
      <c r="F67" s="354"/>
      <c r="G67" s="324">
        <f>'2. GuV'!G192</f>
        <v>0</v>
      </c>
      <c r="H67" s="324">
        <f>'2. GuV'!H192</f>
        <v>0</v>
      </c>
      <c r="I67" s="324">
        <f>'2. GuV'!I192</f>
        <v>0</v>
      </c>
      <c r="J67" s="324">
        <f>'2. GuV'!J192</f>
        <v>0</v>
      </c>
      <c r="K67" s="324">
        <f>'2. GuV'!K192</f>
        <v>0</v>
      </c>
      <c r="L67" s="324">
        <f>'2. GuV'!L192</f>
        <v>0</v>
      </c>
      <c r="M67" s="324">
        <f>'2. GuV'!M192</f>
        <v>0</v>
      </c>
      <c r="N67" s="324">
        <f>'2. GuV'!N192</f>
        <v>0</v>
      </c>
      <c r="O67" s="324">
        <f>'2. GuV'!O192</f>
        <v>0</v>
      </c>
      <c r="P67" s="324">
        <f>'2. GuV'!P192</f>
        <v>0</v>
      </c>
      <c r="Q67" s="324">
        <f>'2. GuV'!Q192</f>
        <v>0</v>
      </c>
      <c r="R67" s="324">
        <f>'2. GuV'!R192</f>
        <v>0</v>
      </c>
      <c r="S67" s="324">
        <f>'2. GuV'!S192</f>
        <v>0</v>
      </c>
      <c r="T67" s="324">
        <f>'2. GuV'!T192</f>
        <v>0</v>
      </c>
      <c r="U67" s="324">
        <f>'2. GuV'!U192</f>
        <v>0</v>
      </c>
      <c r="V67" s="324">
        <f>'2. GuV'!V192</f>
        <v>0</v>
      </c>
      <c r="W67" s="324">
        <f>'2. GuV'!W192</f>
        <v>0</v>
      </c>
      <c r="X67" s="324">
        <f>'2. GuV'!X192</f>
        <v>0</v>
      </c>
      <c r="Y67" s="324">
        <f>'2. GuV'!Y192</f>
        <v>0</v>
      </c>
      <c r="Z67" s="324">
        <f>'2. GuV'!Z192</f>
        <v>0</v>
      </c>
      <c r="AA67" s="324">
        <f>'2. GuV'!AA192</f>
        <v>0</v>
      </c>
      <c r="AB67" s="324">
        <f>'2. GuV'!AB192</f>
        <v>0</v>
      </c>
      <c r="AC67" s="324">
        <f>'2. GuV'!AC192</f>
        <v>0</v>
      </c>
      <c r="AD67" s="324">
        <f>'2. GuV'!AD192</f>
        <v>0</v>
      </c>
      <c r="AE67" s="324">
        <f>'2. GuV'!AE192</f>
        <v>0</v>
      </c>
      <c r="AF67" s="324">
        <f>'2. GuV'!AF192</f>
        <v>0</v>
      </c>
      <c r="AG67" s="324">
        <f>'2. GuV'!AG192</f>
        <v>0</v>
      </c>
      <c r="AH67" s="324">
        <f>'2. GuV'!AH192</f>
        <v>0</v>
      </c>
      <c r="AI67" s="324">
        <f>'2. GuV'!AI192</f>
        <v>0</v>
      </c>
      <c r="AJ67" s="324">
        <f>'2. GuV'!AJ192</f>
        <v>0</v>
      </c>
      <c r="AK67" s="324">
        <f>'2. GuV'!AK192</f>
        <v>0</v>
      </c>
      <c r="AL67" s="324">
        <f>'2. GuV'!AL192</f>
        <v>0</v>
      </c>
      <c r="AM67" s="324">
        <f>'2. GuV'!AM192</f>
        <v>0</v>
      </c>
      <c r="AN67" s="324">
        <f>'2. GuV'!AN192</f>
        <v>0</v>
      </c>
      <c r="AO67" s="324">
        <f>'2. GuV'!AO192</f>
        <v>0</v>
      </c>
      <c r="AP67" s="324">
        <f>'2. GuV'!AP192</f>
        <v>0</v>
      </c>
    </row>
    <row r="68" spans="3:61" x14ac:dyDescent="0.25">
      <c r="D68" s="359"/>
      <c r="E68" s="359"/>
      <c r="F68" s="359"/>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0"/>
      <c r="AH68" s="360"/>
      <c r="AI68" s="360"/>
      <c r="AJ68" s="360"/>
      <c r="AK68" s="360"/>
      <c r="AL68" s="360"/>
      <c r="AM68" s="360"/>
      <c r="AN68" s="360"/>
      <c r="AO68" s="360"/>
      <c r="AP68" s="360"/>
    </row>
    <row r="69" spans="3:61" s="376" customFormat="1" x14ac:dyDescent="0.25">
      <c r="D69" s="339" t="s">
        <v>144</v>
      </c>
      <c r="E69" s="339"/>
      <c r="F69" s="339"/>
      <c r="G69" s="374">
        <f>G48+G50+G51+G52+G56+G60+G63+G67</f>
        <v>0</v>
      </c>
      <c r="H69" s="374">
        <f t="shared" ref="H69:AP69" si="14">H48+H50+H51+H52+H56+H60+H63+H67</f>
        <v>0</v>
      </c>
      <c r="I69" s="374">
        <f t="shared" si="14"/>
        <v>0</v>
      </c>
      <c r="J69" s="374">
        <f t="shared" si="14"/>
        <v>0</v>
      </c>
      <c r="K69" s="374">
        <f t="shared" si="14"/>
        <v>0</v>
      </c>
      <c r="L69" s="374">
        <f t="shared" si="14"/>
        <v>0</v>
      </c>
      <c r="M69" s="374">
        <f t="shared" si="14"/>
        <v>0</v>
      </c>
      <c r="N69" s="374">
        <f t="shared" si="14"/>
        <v>0</v>
      </c>
      <c r="O69" s="374">
        <f t="shared" si="14"/>
        <v>0</v>
      </c>
      <c r="P69" s="374">
        <f t="shared" si="14"/>
        <v>0</v>
      </c>
      <c r="Q69" s="374">
        <f t="shared" si="14"/>
        <v>0</v>
      </c>
      <c r="R69" s="374">
        <f t="shared" si="14"/>
        <v>0</v>
      </c>
      <c r="S69" s="374">
        <f t="shared" si="14"/>
        <v>0</v>
      </c>
      <c r="T69" s="374">
        <f t="shared" si="14"/>
        <v>0</v>
      </c>
      <c r="U69" s="374">
        <f t="shared" si="14"/>
        <v>0</v>
      </c>
      <c r="V69" s="374">
        <f t="shared" si="14"/>
        <v>0</v>
      </c>
      <c r="W69" s="374">
        <f t="shared" si="14"/>
        <v>0</v>
      </c>
      <c r="X69" s="374">
        <f t="shared" si="14"/>
        <v>0</v>
      </c>
      <c r="Y69" s="374">
        <f t="shared" si="14"/>
        <v>0</v>
      </c>
      <c r="Z69" s="374">
        <f t="shared" si="14"/>
        <v>0</v>
      </c>
      <c r="AA69" s="374">
        <f t="shared" si="14"/>
        <v>0</v>
      </c>
      <c r="AB69" s="374">
        <f t="shared" si="14"/>
        <v>0</v>
      </c>
      <c r="AC69" s="374">
        <f t="shared" si="14"/>
        <v>0</v>
      </c>
      <c r="AD69" s="374">
        <f t="shared" si="14"/>
        <v>0</v>
      </c>
      <c r="AE69" s="374">
        <f t="shared" si="14"/>
        <v>0</v>
      </c>
      <c r="AF69" s="374">
        <f t="shared" si="14"/>
        <v>0</v>
      </c>
      <c r="AG69" s="374">
        <f t="shared" si="14"/>
        <v>0</v>
      </c>
      <c r="AH69" s="374">
        <f t="shared" si="14"/>
        <v>0</v>
      </c>
      <c r="AI69" s="374">
        <f t="shared" si="14"/>
        <v>0</v>
      </c>
      <c r="AJ69" s="374">
        <f t="shared" si="14"/>
        <v>0</v>
      </c>
      <c r="AK69" s="374">
        <f t="shared" si="14"/>
        <v>0</v>
      </c>
      <c r="AL69" s="374">
        <f t="shared" si="14"/>
        <v>0</v>
      </c>
      <c r="AM69" s="374">
        <f t="shared" si="14"/>
        <v>0</v>
      </c>
      <c r="AN69" s="374">
        <f t="shared" si="14"/>
        <v>0</v>
      </c>
      <c r="AO69" s="374">
        <f t="shared" si="14"/>
        <v>0</v>
      </c>
      <c r="AP69" s="374">
        <f t="shared" si="14"/>
        <v>0</v>
      </c>
      <c r="AQ69" s="375"/>
      <c r="AR69" s="375"/>
      <c r="AS69" s="375"/>
      <c r="AT69" s="375"/>
      <c r="AU69" s="375"/>
      <c r="AV69" s="375"/>
      <c r="AW69" s="375"/>
      <c r="AX69" s="375"/>
      <c r="AY69" s="375"/>
      <c r="AZ69" s="375"/>
      <c r="BA69" s="375"/>
      <c r="BB69" s="375"/>
      <c r="BC69" s="375"/>
      <c r="BD69" s="375"/>
      <c r="BE69" s="375"/>
      <c r="BF69" s="375"/>
      <c r="BG69" s="375"/>
      <c r="BH69" s="375"/>
      <c r="BI69" s="375"/>
    </row>
    <row r="70" spans="3:61" x14ac:dyDescent="0.25">
      <c r="C70" s="376"/>
      <c r="D70" s="376"/>
      <c r="G70" s="350"/>
      <c r="H70" s="350"/>
      <c r="I70" s="350"/>
      <c r="J70" s="350"/>
      <c r="K70" s="350"/>
      <c r="L70" s="350"/>
      <c r="M70" s="350"/>
      <c r="N70" s="350"/>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0"/>
      <c r="AP70" s="350"/>
      <c r="AQ70" s="350"/>
      <c r="AR70" s="350"/>
      <c r="AS70" s="350"/>
      <c r="AT70" s="350"/>
      <c r="AU70" s="350"/>
      <c r="AV70" s="350"/>
      <c r="AW70" s="350"/>
      <c r="AX70" s="350"/>
      <c r="AY70" s="350"/>
      <c r="AZ70" s="350"/>
      <c r="BA70" s="350"/>
      <c r="BB70" s="350"/>
      <c r="BC70" s="350"/>
      <c r="BD70" s="350"/>
      <c r="BE70" s="350"/>
      <c r="BF70" s="350"/>
      <c r="BG70" s="350"/>
      <c r="BH70" s="350"/>
      <c r="BI70" s="350"/>
    </row>
    <row r="71" spans="3:61" x14ac:dyDescent="0.25">
      <c r="C71" s="376"/>
      <c r="D71" s="376"/>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c r="AT71" s="350"/>
      <c r="AU71" s="350"/>
      <c r="AV71" s="350"/>
      <c r="AW71" s="350"/>
      <c r="AX71" s="350"/>
      <c r="AY71" s="350"/>
      <c r="AZ71" s="350"/>
      <c r="BA71" s="350"/>
      <c r="BB71" s="350"/>
      <c r="BC71" s="350"/>
      <c r="BD71" s="350"/>
      <c r="BE71" s="350"/>
      <c r="BF71" s="350"/>
      <c r="BG71" s="350"/>
      <c r="BH71" s="350"/>
      <c r="BI71" s="350"/>
    </row>
    <row r="72" spans="3:61" x14ac:dyDescent="0.25">
      <c r="C72" s="376"/>
      <c r="D72" s="376"/>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c r="AT72" s="350"/>
      <c r="AU72" s="350"/>
      <c r="AV72" s="350"/>
      <c r="AW72" s="350"/>
      <c r="AX72" s="350"/>
      <c r="AY72" s="350"/>
      <c r="AZ72" s="350"/>
      <c r="BA72" s="350"/>
      <c r="BB72" s="350"/>
      <c r="BC72" s="350"/>
      <c r="BD72" s="350"/>
      <c r="BE72" s="350"/>
      <c r="BF72" s="350"/>
      <c r="BG72" s="350"/>
      <c r="BH72" s="350"/>
      <c r="BI72" s="350"/>
    </row>
    <row r="73" spans="3:61" ht="15.75" x14ac:dyDescent="0.25">
      <c r="C73" s="335"/>
      <c r="D73" s="340" t="s">
        <v>168</v>
      </c>
      <c r="E73" s="341"/>
      <c r="F73" s="341"/>
      <c r="G73" s="342">
        <f t="shared" ref="G73:AP73" si="15">G15</f>
        <v>42217</v>
      </c>
      <c r="H73" s="342">
        <f t="shared" si="15"/>
        <v>42248</v>
      </c>
      <c r="I73" s="342">
        <f t="shared" si="15"/>
        <v>42278</v>
      </c>
      <c r="J73" s="342">
        <f t="shared" si="15"/>
        <v>42309</v>
      </c>
      <c r="K73" s="342">
        <f t="shared" si="15"/>
        <v>42339</v>
      </c>
      <c r="L73" s="342">
        <f t="shared" si="15"/>
        <v>42370</v>
      </c>
      <c r="M73" s="342">
        <f t="shared" si="15"/>
        <v>42401</v>
      </c>
      <c r="N73" s="342">
        <f t="shared" si="15"/>
        <v>42430</v>
      </c>
      <c r="O73" s="342">
        <f t="shared" si="15"/>
        <v>42461</v>
      </c>
      <c r="P73" s="342">
        <f t="shared" si="15"/>
        <v>42491</v>
      </c>
      <c r="Q73" s="342">
        <f t="shared" si="15"/>
        <v>42522</v>
      </c>
      <c r="R73" s="342">
        <f t="shared" si="15"/>
        <v>42552</v>
      </c>
      <c r="S73" s="342">
        <f t="shared" si="15"/>
        <v>42583</v>
      </c>
      <c r="T73" s="342">
        <f t="shared" si="15"/>
        <v>42614</v>
      </c>
      <c r="U73" s="342">
        <f t="shared" si="15"/>
        <v>42644</v>
      </c>
      <c r="V73" s="342">
        <f t="shared" si="15"/>
        <v>42675</v>
      </c>
      <c r="W73" s="342">
        <f t="shared" si="15"/>
        <v>42705</v>
      </c>
      <c r="X73" s="342">
        <f t="shared" si="15"/>
        <v>42736</v>
      </c>
      <c r="Y73" s="342">
        <f t="shared" si="15"/>
        <v>42767</v>
      </c>
      <c r="Z73" s="342">
        <f t="shared" si="15"/>
        <v>42795</v>
      </c>
      <c r="AA73" s="342">
        <f t="shared" si="15"/>
        <v>42826</v>
      </c>
      <c r="AB73" s="342">
        <f t="shared" si="15"/>
        <v>42856</v>
      </c>
      <c r="AC73" s="342">
        <f t="shared" si="15"/>
        <v>42887</v>
      </c>
      <c r="AD73" s="342">
        <f t="shared" si="15"/>
        <v>42917</v>
      </c>
      <c r="AE73" s="342">
        <f t="shared" si="15"/>
        <v>42948</v>
      </c>
      <c r="AF73" s="342">
        <f t="shared" si="15"/>
        <v>42979</v>
      </c>
      <c r="AG73" s="342">
        <f t="shared" si="15"/>
        <v>43009</v>
      </c>
      <c r="AH73" s="342">
        <f t="shared" si="15"/>
        <v>43040</v>
      </c>
      <c r="AI73" s="342">
        <f t="shared" si="15"/>
        <v>43070</v>
      </c>
      <c r="AJ73" s="342">
        <f t="shared" si="15"/>
        <v>43101</v>
      </c>
      <c r="AK73" s="342">
        <f t="shared" si="15"/>
        <v>43132</v>
      </c>
      <c r="AL73" s="342">
        <f t="shared" si="15"/>
        <v>43160</v>
      </c>
      <c r="AM73" s="342">
        <f t="shared" si="15"/>
        <v>43191</v>
      </c>
      <c r="AN73" s="342">
        <f t="shared" si="15"/>
        <v>43221</v>
      </c>
      <c r="AO73" s="342">
        <f t="shared" si="15"/>
        <v>43252</v>
      </c>
      <c r="AP73" s="342">
        <f t="shared" si="15"/>
        <v>43282</v>
      </c>
      <c r="AQ73" s="343"/>
      <c r="AR73" s="343"/>
      <c r="AS73" s="343"/>
      <c r="AT73" s="343"/>
      <c r="AU73" s="343"/>
      <c r="AV73" s="343"/>
      <c r="AW73" s="343"/>
    </row>
    <row r="74" spans="3:61" ht="3.75" customHeight="1" x14ac:dyDescent="0.3">
      <c r="C74" s="376"/>
      <c r="D74" s="384"/>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0"/>
      <c r="AP74" s="350"/>
      <c r="AQ74" s="350"/>
      <c r="AR74" s="350"/>
      <c r="AS74" s="350"/>
      <c r="AT74" s="350"/>
      <c r="AU74" s="350"/>
      <c r="AV74" s="350"/>
      <c r="AW74" s="350"/>
      <c r="AX74" s="350"/>
      <c r="AY74" s="350"/>
      <c r="AZ74" s="350"/>
      <c r="BA74" s="350"/>
      <c r="BB74" s="350"/>
      <c r="BC74" s="350"/>
      <c r="BD74" s="350"/>
      <c r="BE74" s="350"/>
      <c r="BF74" s="350"/>
      <c r="BG74" s="350"/>
      <c r="BH74" s="350"/>
      <c r="BI74" s="350"/>
    </row>
    <row r="75" spans="3:61" x14ac:dyDescent="0.25">
      <c r="C75" s="376"/>
      <c r="D75" s="352" t="s">
        <v>146</v>
      </c>
      <c r="E75" s="353"/>
      <c r="F75" s="385">
        <f>G20+G21+G29+G34+G39</f>
        <v>0</v>
      </c>
      <c r="G75" s="386"/>
      <c r="H75" s="386"/>
      <c r="I75" s="386"/>
      <c r="J75" s="386"/>
      <c r="K75" s="386"/>
      <c r="L75" s="386"/>
      <c r="M75" s="386"/>
      <c r="N75" s="386"/>
      <c r="O75" s="386"/>
      <c r="P75" s="386"/>
      <c r="Q75" s="386"/>
      <c r="R75" s="386"/>
      <c r="S75" s="386"/>
      <c r="T75" s="386"/>
      <c r="U75" s="386"/>
      <c r="V75" s="386"/>
      <c r="W75" s="386"/>
      <c r="X75" s="386"/>
      <c r="Y75" s="386"/>
      <c r="Z75" s="386"/>
      <c r="AA75" s="386"/>
      <c r="AB75" s="386"/>
      <c r="AC75" s="386"/>
      <c r="AD75" s="386"/>
      <c r="AE75" s="386"/>
      <c r="AF75" s="386"/>
      <c r="AG75" s="386"/>
      <c r="AH75" s="386"/>
      <c r="AI75" s="386"/>
      <c r="AJ75" s="386"/>
      <c r="AK75" s="386"/>
      <c r="AL75" s="386"/>
      <c r="AM75" s="386"/>
      <c r="AN75" s="386"/>
      <c r="AO75" s="386"/>
      <c r="AP75" s="386"/>
      <c r="AQ75" s="350"/>
      <c r="AR75" s="350"/>
      <c r="AS75" s="350"/>
      <c r="AT75" s="350"/>
      <c r="AU75" s="350"/>
      <c r="AV75" s="350"/>
      <c r="AW75" s="350"/>
      <c r="AX75" s="350"/>
      <c r="AY75" s="350"/>
      <c r="AZ75" s="350"/>
      <c r="BA75" s="350"/>
      <c r="BB75" s="350"/>
      <c r="BC75" s="350"/>
      <c r="BD75" s="350"/>
      <c r="BE75" s="350"/>
      <c r="BF75" s="350"/>
      <c r="BG75" s="350"/>
      <c r="BH75" s="350"/>
      <c r="BI75" s="350"/>
    </row>
    <row r="76" spans="3:61" s="347" customFormat="1" x14ac:dyDescent="0.25">
      <c r="C76" s="348"/>
      <c r="D76" s="387" t="s">
        <v>362</v>
      </c>
      <c r="E76" s="355"/>
      <c r="F76" s="388"/>
      <c r="G76" s="389">
        <f t="shared" ref="G76:AP76" si="16">G42</f>
        <v>0</v>
      </c>
      <c r="H76" s="389">
        <f t="shared" si="16"/>
        <v>0</v>
      </c>
      <c r="I76" s="389">
        <f t="shared" si="16"/>
        <v>0</v>
      </c>
      <c r="J76" s="389">
        <f t="shared" si="16"/>
        <v>0</v>
      </c>
      <c r="K76" s="389">
        <f t="shared" si="16"/>
        <v>0</v>
      </c>
      <c r="L76" s="389">
        <f t="shared" si="16"/>
        <v>0</v>
      </c>
      <c r="M76" s="389">
        <f t="shared" si="16"/>
        <v>0</v>
      </c>
      <c r="N76" s="389">
        <f t="shared" si="16"/>
        <v>0</v>
      </c>
      <c r="O76" s="389">
        <f t="shared" si="16"/>
        <v>0</v>
      </c>
      <c r="P76" s="389">
        <f t="shared" si="16"/>
        <v>0</v>
      </c>
      <c r="Q76" s="389">
        <f t="shared" si="16"/>
        <v>0</v>
      </c>
      <c r="R76" s="389">
        <f t="shared" si="16"/>
        <v>0</v>
      </c>
      <c r="S76" s="389">
        <f t="shared" si="16"/>
        <v>0</v>
      </c>
      <c r="T76" s="389">
        <f t="shared" si="16"/>
        <v>0</v>
      </c>
      <c r="U76" s="389">
        <f t="shared" si="16"/>
        <v>0</v>
      </c>
      <c r="V76" s="389">
        <f t="shared" si="16"/>
        <v>0</v>
      </c>
      <c r="W76" s="389">
        <f t="shared" si="16"/>
        <v>0</v>
      </c>
      <c r="X76" s="389">
        <f t="shared" si="16"/>
        <v>0</v>
      </c>
      <c r="Y76" s="389">
        <f t="shared" si="16"/>
        <v>0</v>
      </c>
      <c r="Z76" s="389">
        <f t="shared" si="16"/>
        <v>0</v>
      </c>
      <c r="AA76" s="389">
        <f t="shared" si="16"/>
        <v>0</v>
      </c>
      <c r="AB76" s="389">
        <f t="shared" si="16"/>
        <v>0</v>
      </c>
      <c r="AC76" s="389">
        <f t="shared" si="16"/>
        <v>0</v>
      </c>
      <c r="AD76" s="389">
        <f t="shared" si="16"/>
        <v>0</v>
      </c>
      <c r="AE76" s="389">
        <f t="shared" si="16"/>
        <v>0</v>
      </c>
      <c r="AF76" s="389">
        <f t="shared" si="16"/>
        <v>0</v>
      </c>
      <c r="AG76" s="389">
        <f t="shared" si="16"/>
        <v>0</v>
      </c>
      <c r="AH76" s="389">
        <f t="shared" si="16"/>
        <v>0</v>
      </c>
      <c r="AI76" s="389">
        <f t="shared" si="16"/>
        <v>0</v>
      </c>
      <c r="AJ76" s="389">
        <f t="shared" si="16"/>
        <v>0</v>
      </c>
      <c r="AK76" s="389">
        <f t="shared" si="16"/>
        <v>0</v>
      </c>
      <c r="AL76" s="389">
        <f t="shared" si="16"/>
        <v>0</v>
      </c>
      <c r="AM76" s="389">
        <f t="shared" si="16"/>
        <v>0</v>
      </c>
      <c r="AN76" s="389">
        <f t="shared" si="16"/>
        <v>0</v>
      </c>
      <c r="AO76" s="389">
        <f t="shared" si="16"/>
        <v>0</v>
      </c>
      <c r="AP76" s="389">
        <f t="shared" si="16"/>
        <v>0</v>
      </c>
      <c r="AQ76" s="323"/>
      <c r="AR76" s="323"/>
      <c r="AS76" s="323"/>
      <c r="AT76" s="323"/>
      <c r="AU76" s="323"/>
      <c r="AV76" s="323"/>
      <c r="AW76" s="323"/>
      <c r="AX76" s="323"/>
      <c r="AY76" s="323"/>
      <c r="AZ76" s="323"/>
      <c r="BA76" s="323"/>
      <c r="BB76" s="323"/>
      <c r="BC76" s="323"/>
      <c r="BD76" s="323"/>
      <c r="BE76" s="323"/>
      <c r="BF76" s="323"/>
      <c r="BG76" s="323"/>
      <c r="BH76" s="323"/>
      <c r="BI76" s="323"/>
    </row>
    <row r="77" spans="3:61" s="347" customFormat="1" x14ac:dyDescent="0.25">
      <c r="C77" s="348"/>
      <c r="D77" s="387" t="s">
        <v>363</v>
      </c>
      <c r="E77" s="355"/>
      <c r="F77" s="388"/>
      <c r="G77" s="389">
        <f>G69</f>
        <v>0</v>
      </c>
      <c r="H77" s="389">
        <f t="shared" ref="H77:AP77" si="17">H69</f>
        <v>0</v>
      </c>
      <c r="I77" s="389">
        <f t="shared" si="17"/>
        <v>0</v>
      </c>
      <c r="J77" s="389">
        <f t="shared" si="17"/>
        <v>0</v>
      </c>
      <c r="K77" s="389">
        <f t="shared" si="17"/>
        <v>0</v>
      </c>
      <c r="L77" s="389">
        <f t="shared" si="17"/>
        <v>0</v>
      </c>
      <c r="M77" s="389">
        <f t="shared" si="17"/>
        <v>0</v>
      </c>
      <c r="N77" s="389">
        <f t="shared" si="17"/>
        <v>0</v>
      </c>
      <c r="O77" s="389">
        <f t="shared" si="17"/>
        <v>0</v>
      </c>
      <c r="P77" s="389">
        <f t="shared" si="17"/>
        <v>0</v>
      </c>
      <c r="Q77" s="389">
        <f t="shared" si="17"/>
        <v>0</v>
      </c>
      <c r="R77" s="389">
        <f t="shared" si="17"/>
        <v>0</v>
      </c>
      <c r="S77" s="389">
        <f t="shared" si="17"/>
        <v>0</v>
      </c>
      <c r="T77" s="389">
        <f t="shared" si="17"/>
        <v>0</v>
      </c>
      <c r="U77" s="389">
        <f t="shared" si="17"/>
        <v>0</v>
      </c>
      <c r="V77" s="389">
        <f t="shared" si="17"/>
        <v>0</v>
      </c>
      <c r="W77" s="389">
        <f t="shared" si="17"/>
        <v>0</v>
      </c>
      <c r="X77" s="389">
        <f t="shared" si="17"/>
        <v>0</v>
      </c>
      <c r="Y77" s="389">
        <f t="shared" si="17"/>
        <v>0</v>
      </c>
      <c r="Z77" s="389">
        <f t="shared" si="17"/>
        <v>0</v>
      </c>
      <c r="AA77" s="389">
        <f t="shared" si="17"/>
        <v>0</v>
      </c>
      <c r="AB77" s="389">
        <f t="shared" si="17"/>
        <v>0</v>
      </c>
      <c r="AC77" s="389">
        <f t="shared" si="17"/>
        <v>0</v>
      </c>
      <c r="AD77" s="389">
        <f t="shared" si="17"/>
        <v>0</v>
      </c>
      <c r="AE77" s="389">
        <f t="shared" si="17"/>
        <v>0</v>
      </c>
      <c r="AF77" s="389">
        <f t="shared" si="17"/>
        <v>0</v>
      </c>
      <c r="AG77" s="389">
        <f t="shared" si="17"/>
        <v>0</v>
      </c>
      <c r="AH77" s="389">
        <f t="shared" si="17"/>
        <v>0</v>
      </c>
      <c r="AI77" s="389">
        <f t="shared" si="17"/>
        <v>0</v>
      </c>
      <c r="AJ77" s="389">
        <f t="shared" si="17"/>
        <v>0</v>
      </c>
      <c r="AK77" s="389">
        <f t="shared" si="17"/>
        <v>0</v>
      </c>
      <c r="AL77" s="389">
        <f t="shared" si="17"/>
        <v>0</v>
      </c>
      <c r="AM77" s="389">
        <f t="shared" si="17"/>
        <v>0</v>
      </c>
      <c r="AN77" s="389">
        <f t="shared" si="17"/>
        <v>0</v>
      </c>
      <c r="AO77" s="389">
        <f t="shared" si="17"/>
        <v>0</v>
      </c>
      <c r="AP77" s="389">
        <f t="shared" si="17"/>
        <v>0</v>
      </c>
      <c r="AQ77" s="323"/>
      <c r="AR77" s="323"/>
      <c r="AS77" s="323"/>
      <c r="AT77" s="323"/>
      <c r="AU77" s="323"/>
      <c r="AV77" s="323"/>
      <c r="AW77" s="323"/>
      <c r="AX77" s="323"/>
      <c r="AY77" s="323"/>
      <c r="AZ77" s="323"/>
      <c r="BA77" s="323"/>
      <c r="BB77" s="323"/>
      <c r="BC77" s="323"/>
      <c r="BD77" s="323"/>
      <c r="BE77" s="323"/>
      <c r="BF77" s="323"/>
      <c r="BG77" s="323"/>
      <c r="BH77" s="323"/>
      <c r="BI77" s="323"/>
    </row>
    <row r="78" spans="3:61" s="347" customFormat="1" ht="3.75" customHeight="1" x14ac:dyDescent="0.25">
      <c r="C78" s="348"/>
      <c r="D78" s="390"/>
      <c r="E78" s="391"/>
      <c r="F78" s="392"/>
      <c r="G78" s="393"/>
      <c r="H78" s="393"/>
      <c r="I78" s="393"/>
      <c r="J78" s="393"/>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c r="AN78" s="393"/>
      <c r="AO78" s="393"/>
      <c r="AP78" s="393"/>
      <c r="AQ78" s="323"/>
      <c r="AR78" s="323"/>
      <c r="AS78" s="323"/>
      <c r="AT78" s="323"/>
      <c r="AU78" s="323"/>
      <c r="AV78" s="323"/>
      <c r="AW78" s="323"/>
      <c r="AX78" s="323"/>
      <c r="AY78" s="323"/>
      <c r="AZ78" s="323"/>
      <c r="BA78" s="323"/>
      <c r="BB78" s="323"/>
      <c r="BC78" s="323"/>
      <c r="BD78" s="323"/>
      <c r="BE78" s="323"/>
      <c r="BF78" s="323"/>
      <c r="BG78" s="323"/>
      <c r="BH78" s="323"/>
      <c r="BI78" s="323"/>
    </row>
    <row r="79" spans="3:61" s="347" customFormat="1" x14ac:dyDescent="0.25">
      <c r="D79" s="353" t="s">
        <v>145</v>
      </c>
      <c r="E79" s="353"/>
      <c r="F79" s="394"/>
      <c r="G79" s="394">
        <f t="shared" ref="G79:AP79" si="18">G76-G77</f>
        <v>0</v>
      </c>
      <c r="H79" s="394">
        <f t="shared" si="18"/>
        <v>0</v>
      </c>
      <c r="I79" s="394">
        <f t="shared" si="18"/>
        <v>0</v>
      </c>
      <c r="J79" s="394">
        <f t="shared" si="18"/>
        <v>0</v>
      </c>
      <c r="K79" s="394">
        <f t="shared" si="18"/>
        <v>0</v>
      </c>
      <c r="L79" s="394">
        <f t="shared" si="18"/>
        <v>0</v>
      </c>
      <c r="M79" s="394">
        <f t="shared" si="18"/>
        <v>0</v>
      </c>
      <c r="N79" s="394">
        <f t="shared" si="18"/>
        <v>0</v>
      </c>
      <c r="O79" s="394">
        <f t="shared" si="18"/>
        <v>0</v>
      </c>
      <c r="P79" s="394">
        <f t="shared" si="18"/>
        <v>0</v>
      </c>
      <c r="Q79" s="394">
        <f t="shared" si="18"/>
        <v>0</v>
      </c>
      <c r="R79" s="394">
        <f t="shared" si="18"/>
        <v>0</v>
      </c>
      <c r="S79" s="394">
        <f t="shared" si="18"/>
        <v>0</v>
      </c>
      <c r="T79" s="394">
        <f t="shared" si="18"/>
        <v>0</v>
      </c>
      <c r="U79" s="394">
        <f t="shared" si="18"/>
        <v>0</v>
      </c>
      <c r="V79" s="394">
        <f t="shared" si="18"/>
        <v>0</v>
      </c>
      <c r="W79" s="394">
        <f t="shared" si="18"/>
        <v>0</v>
      </c>
      <c r="X79" s="394">
        <f t="shared" si="18"/>
        <v>0</v>
      </c>
      <c r="Y79" s="394">
        <f t="shared" si="18"/>
        <v>0</v>
      </c>
      <c r="Z79" s="394">
        <f t="shared" si="18"/>
        <v>0</v>
      </c>
      <c r="AA79" s="394">
        <f t="shared" si="18"/>
        <v>0</v>
      </c>
      <c r="AB79" s="394">
        <f t="shared" si="18"/>
        <v>0</v>
      </c>
      <c r="AC79" s="394">
        <f t="shared" si="18"/>
        <v>0</v>
      </c>
      <c r="AD79" s="394">
        <f t="shared" si="18"/>
        <v>0</v>
      </c>
      <c r="AE79" s="394">
        <f t="shared" si="18"/>
        <v>0</v>
      </c>
      <c r="AF79" s="394">
        <f t="shared" si="18"/>
        <v>0</v>
      </c>
      <c r="AG79" s="394">
        <f t="shared" si="18"/>
        <v>0</v>
      </c>
      <c r="AH79" s="394">
        <f t="shared" si="18"/>
        <v>0</v>
      </c>
      <c r="AI79" s="394">
        <f t="shared" si="18"/>
        <v>0</v>
      </c>
      <c r="AJ79" s="394">
        <f t="shared" si="18"/>
        <v>0</v>
      </c>
      <c r="AK79" s="394">
        <f t="shared" si="18"/>
        <v>0</v>
      </c>
      <c r="AL79" s="394">
        <f t="shared" si="18"/>
        <v>0</v>
      </c>
      <c r="AM79" s="394">
        <f t="shared" si="18"/>
        <v>0</v>
      </c>
      <c r="AN79" s="394">
        <f t="shared" si="18"/>
        <v>0</v>
      </c>
      <c r="AO79" s="394">
        <f t="shared" si="18"/>
        <v>0</v>
      </c>
      <c r="AP79" s="394">
        <f t="shared" si="18"/>
        <v>0</v>
      </c>
      <c r="AQ79" s="323"/>
      <c r="AR79" s="323"/>
      <c r="AS79" s="323"/>
      <c r="AT79" s="323"/>
      <c r="AU79" s="323"/>
      <c r="AV79" s="323"/>
      <c r="AW79" s="323"/>
      <c r="AX79" s="323"/>
      <c r="AY79" s="323"/>
      <c r="AZ79" s="323"/>
      <c r="BA79" s="323"/>
      <c r="BB79" s="323"/>
      <c r="BC79" s="323"/>
      <c r="BD79" s="323"/>
      <c r="BE79" s="323"/>
      <c r="BF79" s="323"/>
      <c r="BG79" s="323"/>
      <c r="BH79" s="323"/>
      <c r="BI79" s="323"/>
    </row>
    <row r="80" spans="3:61" s="347" customFormat="1" x14ac:dyDescent="0.25">
      <c r="D80" s="355" t="s">
        <v>150</v>
      </c>
      <c r="E80" s="355"/>
      <c r="F80" s="389"/>
      <c r="G80" s="389">
        <f t="shared" ref="G80:AP80" si="19">G23+G25-G50-G51</f>
        <v>0</v>
      </c>
      <c r="H80" s="389">
        <f t="shared" si="19"/>
        <v>0</v>
      </c>
      <c r="I80" s="389">
        <f t="shared" si="19"/>
        <v>0</v>
      </c>
      <c r="J80" s="389">
        <f t="shared" si="19"/>
        <v>0</v>
      </c>
      <c r="K80" s="389">
        <f t="shared" si="19"/>
        <v>0</v>
      </c>
      <c r="L80" s="389">
        <f t="shared" si="19"/>
        <v>0</v>
      </c>
      <c r="M80" s="389">
        <f t="shared" si="19"/>
        <v>0</v>
      </c>
      <c r="N80" s="389">
        <f t="shared" si="19"/>
        <v>0</v>
      </c>
      <c r="O80" s="389">
        <f t="shared" si="19"/>
        <v>0</v>
      </c>
      <c r="P80" s="389">
        <f t="shared" si="19"/>
        <v>0</v>
      </c>
      <c r="Q80" s="389">
        <f t="shared" si="19"/>
        <v>0</v>
      </c>
      <c r="R80" s="389">
        <f t="shared" si="19"/>
        <v>0</v>
      </c>
      <c r="S80" s="389">
        <f t="shared" si="19"/>
        <v>0</v>
      </c>
      <c r="T80" s="389">
        <f t="shared" si="19"/>
        <v>0</v>
      </c>
      <c r="U80" s="389">
        <f t="shared" si="19"/>
        <v>0</v>
      </c>
      <c r="V80" s="389">
        <f t="shared" si="19"/>
        <v>0</v>
      </c>
      <c r="W80" s="389">
        <f t="shared" si="19"/>
        <v>0</v>
      </c>
      <c r="X80" s="389">
        <f t="shared" si="19"/>
        <v>0</v>
      </c>
      <c r="Y80" s="389">
        <f t="shared" si="19"/>
        <v>0</v>
      </c>
      <c r="Z80" s="389">
        <f t="shared" si="19"/>
        <v>0</v>
      </c>
      <c r="AA80" s="389">
        <f t="shared" si="19"/>
        <v>0</v>
      </c>
      <c r="AB80" s="389">
        <f t="shared" si="19"/>
        <v>0</v>
      </c>
      <c r="AC80" s="389">
        <f t="shared" si="19"/>
        <v>0</v>
      </c>
      <c r="AD80" s="389">
        <f t="shared" si="19"/>
        <v>0</v>
      </c>
      <c r="AE80" s="389">
        <f t="shared" si="19"/>
        <v>0</v>
      </c>
      <c r="AF80" s="389">
        <f t="shared" si="19"/>
        <v>0</v>
      </c>
      <c r="AG80" s="389">
        <f t="shared" si="19"/>
        <v>0</v>
      </c>
      <c r="AH80" s="389">
        <f t="shared" si="19"/>
        <v>0</v>
      </c>
      <c r="AI80" s="389">
        <f t="shared" si="19"/>
        <v>0</v>
      </c>
      <c r="AJ80" s="389">
        <f t="shared" si="19"/>
        <v>0</v>
      </c>
      <c r="AK80" s="389">
        <f t="shared" si="19"/>
        <v>0</v>
      </c>
      <c r="AL80" s="389">
        <f t="shared" si="19"/>
        <v>0</v>
      </c>
      <c r="AM80" s="389">
        <f t="shared" si="19"/>
        <v>0</v>
      </c>
      <c r="AN80" s="389">
        <f t="shared" si="19"/>
        <v>0</v>
      </c>
      <c r="AO80" s="389">
        <f t="shared" si="19"/>
        <v>0</v>
      </c>
      <c r="AP80" s="389">
        <f t="shared" si="19"/>
        <v>0</v>
      </c>
      <c r="AQ80" s="323"/>
      <c r="AR80" s="323"/>
      <c r="AS80" s="323"/>
      <c r="AT80" s="323"/>
      <c r="AU80" s="323"/>
      <c r="AV80" s="323"/>
      <c r="AW80" s="323"/>
      <c r="AX80" s="323"/>
      <c r="AY80" s="323"/>
      <c r="AZ80" s="323"/>
      <c r="BA80" s="323"/>
      <c r="BB80" s="323"/>
      <c r="BC80" s="323"/>
      <c r="BD80" s="323"/>
      <c r="BE80" s="323"/>
      <c r="BF80" s="323"/>
      <c r="BG80" s="323"/>
      <c r="BH80" s="323"/>
      <c r="BI80" s="323"/>
    </row>
    <row r="81" spans="2:61" s="347" customFormat="1" x14ac:dyDescent="0.25">
      <c r="D81" s="355" t="s">
        <v>364</v>
      </c>
      <c r="E81" s="355"/>
      <c r="F81" s="389"/>
      <c r="G81" s="389">
        <f>F75</f>
        <v>0</v>
      </c>
      <c r="H81" s="389">
        <f t="shared" ref="H81:AP81" si="20">H20+H21+H29+H34+H39</f>
        <v>0</v>
      </c>
      <c r="I81" s="389">
        <f t="shared" si="20"/>
        <v>0</v>
      </c>
      <c r="J81" s="389">
        <f t="shared" si="20"/>
        <v>0</v>
      </c>
      <c r="K81" s="389">
        <f t="shared" si="20"/>
        <v>0</v>
      </c>
      <c r="L81" s="389">
        <f t="shared" si="20"/>
        <v>0</v>
      </c>
      <c r="M81" s="389">
        <f t="shared" si="20"/>
        <v>0</v>
      </c>
      <c r="N81" s="389">
        <f t="shared" si="20"/>
        <v>0</v>
      </c>
      <c r="O81" s="389">
        <f t="shared" si="20"/>
        <v>0</v>
      </c>
      <c r="P81" s="389">
        <f t="shared" si="20"/>
        <v>0</v>
      </c>
      <c r="Q81" s="389">
        <f t="shared" si="20"/>
        <v>0</v>
      </c>
      <c r="R81" s="389">
        <f t="shared" si="20"/>
        <v>0</v>
      </c>
      <c r="S81" s="389">
        <f t="shared" si="20"/>
        <v>0</v>
      </c>
      <c r="T81" s="389">
        <f t="shared" si="20"/>
        <v>0</v>
      </c>
      <c r="U81" s="389">
        <f t="shared" si="20"/>
        <v>0</v>
      </c>
      <c r="V81" s="389">
        <f t="shared" si="20"/>
        <v>0</v>
      </c>
      <c r="W81" s="389">
        <f t="shared" si="20"/>
        <v>0</v>
      </c>
      <c r="X81" s="389">
        <f t="shared" si="20"/>
        <v>0</v>
      </c>
      <c r="Y81" s="389">
        <f t="shared" si="20"/>
        <v>0</v>
      </c>
      <c r="Z81" s="389">
        <f t="shared" si="20"/>
        <v>0</v>
      </c>
      <c r="AA81" s="389">
        <f t="shared" si="20"/>
        <v>0</v>
      </c>
      <c r="AB81" s="389">
        <f t="shared" si="20"/>
        <v>0</v>
      </c>
      <c r="AC81" s="389">
        <f t="shared" si="20"/>
        <v>0</v>
      </c>
      <c r="AD81" s="389">
        <f t="shared" si="20"/>
        <v>0</v>
      </c>
      <c r="AE81" s="389">
        <f t="shared" si="20"/>
        <v>0</v>
      </c>
      <c r="AF81" s="389">
        <f t="shared" si="20"/>
        <v>0</v>
      </c>
      <c r="AG81" s="389">
        <f t="shared" si="20"/>
        <v>0</v>
      </c>
      <c r="AH81" s="389">
        <f t="shared" si="20"/>
        <v>0</v>
      </c>
      <c r="AI81" s="389">
        <f t="shared" si="20"/>
        <v>0</v>
      </c>
      <c r="AJ81" s="389">
        <f t="shared" si="20"/>
        <v>0</v>
      </c>
      <c r="AK81" s="389">
        <f t="shared" si="20"/>
        <v>0</v>
      </c>
      <c r="AL81" s="389">
        <f t="shared" si="20"/>
        <v>0</v>
      </c>
      <c r="AM81" s="389">
        <f t="shared" si="20"/>
        <v>0</v>
      </c>
      <c r="AN81" s="389">
        <f t="shared" si="20"/>
        <v>0</v>
      </c>
      <c r="AO81" s="389">
        <f t="shared" si="20"/>
        <v>0</v>
      </c>
      <c r="AP81" s="389">
        <f t="shared" si="20"/>
        <v>0</v>
      </c>
      <c r="AQ81" s="323"/>
      <c r="AR81" s="323"/>
      <c r="AS81" s="323"/>
      <c r="AT81" s="323"/>
      <c r="AU81" s="323"/>
      <c r="AV81" s="323"/>
      <c r="AW81" s="323"/>
      <c r="AX81" s="323"/>
      <c r="AY81" s="323"/>
      <c r="AZ81" s="323"/>
      <c r="BA81" s="323"/>
      <c r="BB81" s="323"/>
      <c r="BC81" s="323"/>
      <c r="BD81" s="323"/>
      <c r="BE81" s="323"/>
      <c r="BF81" s="323"/>
      <c r="BG81" s="323"/>
      <c r="BH81" s="323"/>
      <c r="BI81" s="323"/>
    </row>
    <row r="82" spans="2:61" s="347" customFormat="1" x14ac:dyDescent="0.25">
      <c r="D82" s="355" t="s">
        <v>132</v>
      </c>
      <c r="E82" s="355"/>
      <c r="F82" s="389"/>
      <c r="G82" s="395">
        <f t="shared" ref="G82:AP82" si="21">(G56+G60+G63)*-1</f>
        <v>0</v>
      </c>
      <c r="H82" s="389">
        <f t="shared" si="21"/>
        <v>0</v>
      </c>
      <c r="I82" s="389">
        <f t="shared" si="21"/>
        <v>0</v>
      </c>
      <c r="J82" s="389">
        <f t="shared" si="21"/>
        <v>0</v>
      </c>
      <c r="K82" s="389">
        <f t="shared" si="21"/>
        <v>0</v>
      </c>
      <c r="L82" s="389">
        <f t="shared" si="21"/>
        <v>0</v>
      </c>
      <c r="M82" s="389">
        <f t="shared" si="21"/>
        <v>0</v>
      </c>
      <c r="N82" s="389">
        <f t="shared" si="21"/>
        <v>0</v>
      </c>
      <c r="O82" s="389">
        <f t="shared" si="21"/>
        <v>0</v>
      </c>
      <c r="P82" s="389">
        <f t="shared" si="21"/>
        <v>0</v>
      </c>
      <c r="Q82" s="389">
        <f t="shared" si="21"/>
        <v>0</v>
      </c>
      <c r="R82" s="389">
        <f t="shared" si="21"/>
        <v>0</v>
      </c>
      <c r="S82" s="389">
        <f t="shared" si="21"/>
        <v>0</v>
      </c>
      <c r="T82" s="389">
        <f t="shared" si="21"/>
        <v>0</v>
      </c>
      <c r="U82" s="389">
        <f t="shared" si="21"/>
        <v>0</v>
      </c>
      <c r="V82" s="389">
        <f t="shared" si="21"/>
        <v>0</v>
      </c>
      <c r="W82" s="389">
        <f t="shared" si="21"/>
        <v>0</v>
      </c>
      <c r="X82" s="389">
        <f t="shared" si="21"/>
        <v>0</v>
      </c>
      <c r="Y82" s="389">
        <f t="shared" si="21"/>
        <v>0</v>
      </c>
      <c r="Z82" s="389">
        <f t="shared" si="21"/>
        <v>0</v>
      </c>
      <c r="AA82" s="389">
        <f t="shared" si="21"/>
        <v>0</v>
      </c>
      <c r="AB82" s="389">
        <f t="shared" si="21"/>
        <v>0</v>
      </c>
      <c r="AC82" s="389">
        <f t="shared" si="21"/>
        <v>0</v>
      </c>
      <c r="AD82" s="389">
        <f t="shared" si="21"/>
        <v>0</v>
      </c>
      <c r="AE82" s="389">
        <f t="shared" si="21"/>
        <v>0</v>
      </c>
      <c r="AF82" s="389">
        <f t="shared" si="21"/>
        <v>0</v>
      </c>
      <c r="AG82" s="389">
        <f t="shared" si="21"/>
        <v>0</v>
      </c>
      <c r="AH82" s="389">
        <f t="shared" si="21"/>
        <v>0</v>
      </c>
      <c r="AI82" s="389">
        <f t="shared" si="21"/>
        <v>0</v>
      </c>
      <c r="AJ82" s="389">
        <f t="shared" si="21"/>
        <v>0</v>
      </c>
      <c r="AK82" s="389">
        <f t="shared" si="21"/>
        <v>0</v>
      </c>
      <c r="AL82" s="389">
        <f t="shared" si="21"/>
        <v>0</v>
      </c>
      <c r="AM82" s="389">
        <f t="shared" si="21"/>
        <v>0</v>
      </c>
      <c r="AN82" s="389">
        <f t="shared" si="21"/>
        <v>0</v>
      </c>
      <c r="AO82" s="389">
        <f t="shared" si="21"/>
        <v>0</v>
      </c>
      <c r="AP82" s="389">
        <f t="shared" si="21"/>
        <v>0</v>
      </c>
      <c r="AQ82" s="323"/>
      <c r="AR82" s="323"/>
      <c r="AS82" s="323"/>
      <c r="AT82" s="323"/>
      <c r="AU82" s="323"/>
      <c r="AV82" s="323"/>
      <c r="AW82" s="323"/>
      <c r="AX82" s="323"/>
      <c r="AY82" s="323"/>
      <c r="AZ82" s="323"/>
      <c r="BA82" s="323"/>
      <c r="BB82" s="323"/>
      <c r="BC82" s="323"/>
      <c r="BD82" s="323"/>
      <c r="BE82" s="323"/>
      <c r="BF82" s="323"/>
      <c r="BG82" s="323"/>
      <c r="BH82" s="323"/>
      <c r="BI82" s="323"/>
    </row>
    <row r="83" spans="2:61" s="347" customFormat="1" x14ac:dyDescent="0.25">
      <c r="D83" s="355" t="s">
        <v>361</v>
      </c>
      <c r="E83" s="355"/>
      <c r="F83" s="389"/>
      <c r="G83" s="389">
        <f t="shared" ref="G83:AP83" si="22">G67*-1</f>
        <v>0</v>
      </c>
      <c r="H83" s="389">
        <f t="shared" si="22"/>
        <v>0</v>
      </c>
      <c r="I83" s="389">
        <f t="shared" si="22"/>
        <v>0</v>
      </c>
      <c r="J83" s="389">
        <f t="shared" si="22"/>
        <v>0</v>
      </c>
      <c r="K83" s="389">
        <f t="shared" si="22"/>
        <v>0</v>
      </c>
      <c r="L83" s="389">
        <f t="shared" si="22"/>
        <v>0</v>
      </c>
      <c r="M83" s="389">
        <f t="shared" si="22"/>
        <v>0</v>
      </c>
      <c r="N83" s="389">
        <f t="shared" si="22"/>
        <v>0</v>
      </c>
      <c r="O83" s="389">
        <f t="shared" si="22"/>
        <v>0</v>
      </c>
      <c r="P83" s="389">
        <f t="shared" si="22"/>
        <v>0</v>
      </c>
      <c r="Q83" s="389">
        <f t="shared" si="22"/>
        <v>0</v>
      </c>
      <c r="R83" s="389">
        <f t="shared" si="22"/>
        <v>0</v>
      </c>
      <c r="S83" s="389">
        <f t="shared" si="22"/>
        <v>0</v>
      </c>
      <c r="T83" s="389">
        <f t="shared" si="22"/>
        <v>0</v>
      </c>
      <c r="U83" s="389">
        <f t="shared" si="22"/>
        <v>0</v>
      </c>
      <c r="V83" s="389">
        <f t="shared" si="22"/>
        <v>0</v>
      </c>
      <c r="W83" s="389">
        <f t="shared" si="22"/>
        <v>0</v>
      </c>
      <c r="X83" s="389">
        <f t="shared" si="22"/>
        <v>0</v>
      </c>
      <c r="Y83" s="389">
        <f t="shared" si="22"/>
        <v>0</v>
      </c>
      <c r="Z83" s="389">
        <f t="shared" si="22"/>
        <v>0</v>
      </c>
      <c r="AA83" s="389">
        <f t="shared" si="22"/>
        <v>0</v>
      </c>
      <c r="AB83" s="389">
        <f t="shared" si="22"/>
        <v>0</v>
      </c>
      <c r="AC83" s="389">
        <f t="shared" si="22"/>
        <v>0</v>
      </c>
      <c r="AD83" s="389">
        <f t="shared" si="22"/>
        <v>0</v>
      </c>
      <c r="AE83" s="389">
        <f t="shared" si="22"/>
        <v>0</v>
      </c>
      <c r="AF83" s="389">
        <f t="shared" si="22"/>
        <v>0</v>
      </c>
      <c r="AG83" s="389">
        <f t="shared" si="22"/>
        <v>0</v>
      </c>
      <c r="AH83" s="389">
        <f t="shared" si="22"/>
        <v>0</v>
      </c>
      <c r="AI83" s="389">
        <f t="shared" si="22"/>
        <v>0</v>
      </c>
      <c r="AJ83" s="389">
        <f t="shared" si="22"/>
        <v>0</v>
      </c>
      <c r="AK83" s="389">
        <f t="shared" si="22"/>
        <v>0</v>
      </c>
      <c r="AL83" s="389">
        <f t="shared" si="22"/>
        <v>0</v>
      </c>
      <c r="AM83" s="389">
        <f t="shared" si="22"/>
        <v>0</v>
      </c>
      <c r="AN83" s="389">
        <f t="shared" si="22"/>
        <v>0</v>
      </c>
      <c r="AO83" s="389">
        <f t="shared" si="22"/>
        <v>0</v>
      </c>
      <c r="AP83" s="389">
        <f t="shared" si="22"/>
        <v>0</v>
      </c>
      <c r="AQ83" s="323"/>
      <c r="AR83" s="323"/>
      <c r="AS83" s="323"/>
      <c r="AT83" s="323"/>
      <c r="AU83" s="323"/>
      <c r="AV83" s="323"/>
      <c r="AW83" s="323"/>
      <c r="AX83" s="323"/>
      <c r="AY83" s="323"/>
      <c r="AZ83" s="323"/>
      <c r="BA83" s="323"/>
      <c r="BB83" s="323"/>
      <c r="BC83" s="323"/>
      <c r="BD83" s="323"/>
      <c r="BE83" s="323"/>
      <c r="BF83" s="323"/>
      <c r="BG83" s="323"/>
      <c r="BH83" s="323"/>
      <c r="BI83" s="323"/>
    </row>
    <row r="84" spans="2:61" s="347" customFormat="1" x14ac:dyDescent="0.25">
      <c r="D84" s="355" t="s">
        <v>172</v>
      </c>
      <c r="E84" s="355"/>
      <c r="F84" s="389"/>
      <c r="G84" s="389">
        <f>G20+G21</f>
        <v>0</v>
      </c>
      <c r="H84" s="389">
        <f t="shared" ref="H84:AP84" si="23">G84+H20+H21</f>
        <v>0</v>
      </c>
      <c r="I84" s="389">
        <f t="shared" si="23"/>
        <v>0</v>
      </c>
      <c r="J84" s="389">
        <f t="shared" si="23"/>
        <v>0</v>
      </c>
      <c r="K84" s="389">
        <f t="shared" si="23"/>
        <v>0</v>
      </c>
      <c r="L84" s="389">
        <f t="shared" si="23"/>
        <v>0</v>
      </c>
      <c r="M84" s="389">
        <f t="shared" si="23"/>
        <v>0</v>
      </c>
      <c r="N84" s="389">
        <f t="shared" si="23"/>
        <v>0</v>
      </c>
      <c r="O84" s="389">
        <f t="shared" si="23"/>
        <v>0</v>
      </c>
      <c r="P84" s="389">
        <f t="shared" si="23"/>
        <v>0</v>
      </c>
      <c r="Q84" s="389">
        <f t="shared" si="23"/>
        <v>0</v>
      </c>
      <c r="R84" s="389">
        <f t="shared" si="23"/>
        <v>0</v>
      </c>
      <c r="S84" s="389">
        <f t="shared" si="23"/>
        <v>0</v>
      </c>
      <c r="T84" s="389">
        <f t="shared" si="23"/>
        <v>0</v>
      </c>
      <c r="U84" s="389">
        <f t="shared" si="23"/>
        <v>0</v>
      </c>
      <c r="V84" s="389">
        <f t="shared" si="23"/>
        <v>0</v>
      </c>
      <c r="W84" s="389">
        <f t="shared" si="23"/>
        <v>0</v>
      </c>
      <c r="X84" s="389">
        <f t="shared" si="23"/>
        <v>0</v>
      </c>
      <c r="Y84" s="389">
        <f t="shared" si="23"/>
        <v>0</v>
      </c>
      <c r="Z84" s="389">
        <f t="shared" si="23"/>
        <v>0</v>
      </c>
      <c r="AA84" s="389">
        <f t="shared" si="23"/>
        <v>0</v>
      </c>
      <c r="AB84" s="389">
        <f t="shared" si="23"/>
        <v>0</v>
      </c>
      <c r="AC84" s="389">
        <f t="shared" si="23"/>
        <v>0</v>
      </c>
      <c r="AD84" s="389">
        <f t="shared" si="23"/>
        <v>0</v>
      </c>
      <c r="AE84" s="389">
        <f t="shared" si="23"/>
        <v>0</v>
      </c>
      <c r="AF84" s="389">
        <f t="shared" si="23"/>
        <v>0</v>
      </c>
      <c r="AG84" s="389">
        <f t="shared" si="23"/>
        <v>0</v>
      </c>
      <c r="AH84" s="389">
        <f t="shared" si="23"/>
        <v>0</v>
      </c>
      <c r="AI84" s="389">
        <f t="shared" si="23"/>
        <v>0</v>
      </c>
      <c r="AJ84" s="389">
        <f t="shared" si="23"/>
        <v>0</v>
      </c>
      <c r="AK84" s="389">
        <f t="shared" si="23"/>
        <v>0</v>
      </c>
      <c r="AL84" s="389">
        <f t="shared" si="23"/>
        <v>0</v>
      </c>
      <c r="AM84" s="389">
        <f t="shared" si="23"/>
        <v>0</v>
      </c>
      <c r="AN84" s="389">
        <f t="shared" si="23"/>
        <v>0</v>
      </c>
      <c r="AO84" s="389">
        <f t="shared" si="23"/>
        <v>0</v>
      </c>
      <c r="AP84" s="389">
        <f t="shared" si="23"/>
        <v>0</v>
      </c>
      <c r="AQ84" s="323"/>
      <c r="AR84" s="323"/>
      <c r="AS84" s="323"/>
      <c r="AT84" s="323"/>
      <c r="AU84" s="323"/>
      <c r="AV84" s="323"/>
      <c r="AW84" s="323"/>
      <c r="AX84" s="323"/>
      <c r="AY84" s="323"/>
      <c r="AZ84" s="323"/>
      <c r="BA84" s="323"/>
      <c r="BB84" s="323"/>
      <c r="BC84" s="323"/>
      <c r="BD84" s="323"/>
      <c r="BE84" s="323"/>
      <c r="BF84" s="323"/>
      <c r="BG84" s="323"/>
      <c r="BH84" s="323"/>
      <c r="BI84" s="323"/>
    </row>
    <row r="85" spans="2:61" s="347" customFormat="1" x14ac:dyDescent="0.25">
      <c r="D85" s="347" t="s">
        <v>173</v>
      </c>
      <c r="F85" s="396"/>
      <c r="G85" s="397">
        <f t="shared" ref="G85:AP85" si="24">G57+G61+G64</f>
        <v>0</v>
      </c>
      <c r="H85" s="397">
        <f t="shared" si="24"/>
        <v>0</v>
      </c>
      <c r="I85" s="397">
        <f t="shared" si="24"/>
        <v>0</v>
      </c>
      <c r="J85" s="397">
        <f t="shared" si="24"/>
        <v>0</v>
      </c>
      <c r="K85" s="397">
        <f t="shared" si="24"/>
        <v>0</v>
      </c>
      <c r="L85" s="397">
        <f t="shared" si="24"/>
        <v>0</v>
      </c>
      <c r="M85" s="397">
        <f t="shared" si="24"/>
        <v>0</v>
      </c>
      <c r="N85" s="397">
        <f t="shared" si="24"/>
        <v>0</v>
      </c>
      <c r="O85" s="397">
        <f t="shared" si="24"/>
        <v>0</v>
      </c>
      <c r="P85" s="397">
        <f t="shared" si="24"/>
        <v>0</v>
      </c>
      <c r="Q85" s="397">
        <f t="shared" si="24"/>
        <v>0</v>
      </c>
      <c r="R85" s="397">
        <f t="shared" si="24"/>
        <v>0</v>
      </c>
      <c r="S85" s="397">
        <f t="shared" si="24"/>
        <v>0</v>
      </c>
      <c r="T85" s="397">
        <f t="shared" si="24"/>
        <v>0</v>
      </c>
      <c r="U85" s="397">
        <f t="shared" si="24"/>
        <v>0</v>
      </c>
      <c r="V85" s="397">
        <f t="shared" si="24"/>
        <v>0</v>
      </c>
      <c r="W85" s="397">
        <f t="shared" si="24"/>
        <v>0</v>
      </c>
      <c r="X85" s="397">
        <f t="shared" si="24"/>
        <v>0</v>
      </c>
      <c r="Y85" s="397">
        <f t="shared" si="24"/>
        <v>0</v>
      </c>
      <c r="Z85" s="397">
        <f t="shared" si="24"/>
        <v>0</v>
      </c>
      <c r="AA85" s="397">
        <f t="shared" si="24"/>
        <v>0</v>
      </c>
      <c r="AB85" s="397">
        <f t="shared" si="24"/>
        <v>0</v>
      </c>
      <c r="AC85" s="397">
        <f t="shared" si="24"/>
        <v>0</v>
      </c>
      <c r="AD85" s="397">
        <f t="shared" si="24"/>
        <v>0</v>
      </c>
      <c r="AE85" s="397">
        <f t="shared" si="24"/>
        <v>0</v>
      </c>
      <c r="AF85" s="397">
        <f t="shared" si="24"/>
        <v>0</v>
      </c>
      <c r="AG85" s="397">
        <f t="shared" si="24"/>
        <v>0</v>
      </c>
      <c r="AH85" s="397">
        <f t="shared" si="24"/>
        <v>0</v>
      </c>
      <c r="AI85" s="397">
        <f t="shared" si="24"/>
        <v>0</v>
      </c>
      <c r="AJ85" s="397">
        <f t="shared" si="24"/>
        <v>0</v>
      </c>
      <c r="AK85" s="397">
        <f t="shared" si="24"/>
        <v>0</v>
      </c>
      <c r="AL85" s="397">
        <f t="shared" si="24"/>
        <v>0</v>
      </c>
      <c r="AM85" s="397">
        <f t="shared" si="24"/>
        <v>0</v>
      </c>
      <c r="AN85" s="397">
        <f t="shared" si="24"/>
        <v>0</v>
      </c>
      <c r="AO85" s="397">
        <f t="shared" si="24"/>
        <v>0</v>
      </c>
      <c r="AP85" s="397">
        <f t="shared" si="24"/>
        <v>0</v>
      </c>
      <c r="AQ85" s="323"/>
      <c r="AR85" s="323"/>
      <c r="AS85" s="323"/>
      <c r="AT85" s="323"/>
      <c r="AU85" s="323"/>
      <c r="AV85" s="323"/>
      <c r="AW85" s="323"/>
      <c r="AX85" s="323"/>
      <c r="AY85" s="323"/>
      <c r="AZ85" s="323"/>
      <c r="BA85" s="323"/>
      <c r="BB85" s="323"/>
      <c r="BC85" s="323"/>
      <c r="BD85" s="323"/>
      <c r="BE85" s="323"/>
      <c r="BF85" s="323"/>
      <c r="BG85" s="323"/>
      <c r="BH85" s="323"/>
      <c r="BI85" s="323"/>
    </row>
    <row r="86" spans="2:61" s="347" customFormat="1" ht="3" customHeight="1" x14ac:dyDescent="0.25">
      <c r="F86" s="396"/>
      <c r="G86" s="397"/>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7"/>
      <c r="AL86" s="397"/>
      <c r="AM86" s="397"/>
      <c r="AN86" s="397"/>
      <c r="AO86" s="397"/>
      <c r="AP86" s="397"/>
      <c r="AQ86" s="323"/>
      <c r="AR86" s="323"/>
      <c r="AS86" s="323"/>
      <c r="AT86" s="323"/>
      <c r="AU86" s="323"/>
      <c r="AV86" s="323"/>
      <c r="AW86" s="323"/>
      <c r="AX86" s="323"/>
      <c r="AY86" s="323"/>
      <c r="AZ86" s="323"/>
      <c r="BA86" s="323"/>
      <c r="BB86" s="323"/>
      <c r="BC86" s="323"/>
      <c r="BD86" s="323"/>
      <c r="BE86" s="323"/>
      <c r="BF86" s="323"/>
      <c r="BG86" s="323"/>
      <c r="BH86" s="323"/>
      <c r="BI86" s="323"/>
    </row>
    <row r="87" spans="2:61" x14ac:dyDescent="0.25">
      <c r="B87" s="347"/>
      <c r="C87" s="398"/>
      <c r="D87" s="339" t="s">
        <v>41</v>
      </c>
      <c r="E87" s="399"/>
      <c r="F87" s="399"/>
      <c r="G87" s="400">
        <f>G76-G77</f>
        <v>0</v>
      </c>
      <c r="H87" s="400">
        <f t="shared" ref="H87:AP87" si="25">G87+H76-H77</f>
        <v>0</v>
      </c>
      <c r="I87" s="400">
        <f t="shared" si="25"/>
        <v>0</v>
      </c>
      <c r="J87" s="400">
        <f t="shared" si="25"/>
        <v>0</v>
      </c>
      <c r="K87" s="400">
        <f t="shared" si="25"/>
        <v>0</v>
      </c>
      <c r="L87" s="400">
        <f t="shared" si="25"/>
        <v>0</v>
      </c>
      <c r="M87" s="400">
        <f t="shared" si="25"/>
        <v>0</v>
      </c>
      <c r="N87" s="400">
        <f t="shared" si="25"/>
        <v>0</v>
      </c>
      <c r="O87" s="400">
        <f t="shared" si="25"/>
        <v>0</v>
      </c>
      <c r="P87" s="400">
        <f t="shared" si="25"/>
        <v>0</v>
      </c>
      <c r="Q87" s="400">
        <f t="shared" si="25"/>
        <v>0</v>
      </c>
      <c r="R87" s="400">
        <f t="shared" si="25"/>
        <v>0</v>
      </c>
      <c r="S87" s="400">
        <f t="shared" si="25"/>
        <v>0</v>
      </c>
      <c r="T87" s="400">
        <f t="shared" si="25"/>
        <v>0</v>
      </c>
      <c r="U87" s="400">
        <f t="shared" si="25"/>
        <v>0</v>
      </c>
      <c r="V87" s="400">
        <f t="shared" si="25"/>
        <v>0</v>
      </c>
      <c r="W87" s="400">
        <f t="shared" si="25"/>
        <v>0</v>
      </c>
      <c r="X87" s="400">
        <f t="shared" si="25"/>
        <v>0</v>
      </c>
      <c r="Y87" s="400">
        <f t="shared" si="25"/>
        <v>0</v>
      </c>
      <c r="Z87" s="400">
        <f t="shared" si="25"/>
        <v>0</v>
      </c>
      <c r="AA87" s="400">
        <f t="shared" si="25"/>
        <v>0</v>
      </c>
      <c r="AB87" s="400">
        <f t="shared" si="25"/>
        <v>0</v>
      </c>
      <c r="AC87" s="400">
        <f t="shared" si="25"/>
        <v>0</v>
      </c>
      <c r="AD87" s="400">
        <f t="shared" si="25"/>
        <v>0</v>
      </c>
      <c r="AE87" s="400">
        <f t="shared" si="25"/>
        <v>0</v>
      </c>
      <c r="AF87" s="400">
        <f t="shared" si="25"/>
        <v>0</v>
      </c>
      <c r="AG87" s="400">
        <f t="shared" si="25"/>
        <v>0</v>
      </c>
      <c r="AH87" s="400">
        <f t="shared" si="25"/>
        <v>0</v>
      </c>
      <c r="AI87" s="400">
        <f t="shared" si="25"/>
        <v>0</v>
      </c>
      <c r="AJ87" s="400">
        <f t="shared" si="25"/>
        <v>0</v>
      </c>
      <c r="AK87" s="400">
        <f t="shared" si="25"/>
        <v>0</v>
      </c>
      <c r="AL87" s="400">
        <f t="shared" si="25"/>
        <v>0</v>
      </c>
      <c r="AM87" s="400">
        <f t="shared" si="25"/>
        <v>0</v>
      </c>
      <c r="AN87" s="400">
        <f t="shared" si="25"/>
        <v>0</v>
      </c>
      <c r="AO87" s="400">
        <f t="shared" si="25"/>
        <v>0</v>
      </c>
      <c r="AP87" s="400">
        <f t="shared" si="25"/>
        <v>0</v>
      </c>
    </row>
    <row r="88" spans="2:61" x14ac:dyDescent="0.25">
      <c r="D88" s="347" t="s">
        <v>236</v>
      </c>
      <c r="E88" s="348"/>
      <c r="F88" s="401"/>
      <c r="G88" s="402">
        <f>'2. GuV'!G94-'2. GuV'!G261+'2. GuV'!G109+'2. GuV'!G110+'2. GuV'!G179-G51+G25-G52</f>
        <v>0</v>
      </c>
      <c r="H88" s="403">
        <f>G88+'2. GuV'!H94-'2. GuV'!H261+'2. GuV'!H109+'2. GuV'!H110+'2. GuV'!H179-H51+H25-H52</f>
        <v>0</v>
      </c>
      <c r="I88" s="404">
        <f>H88+'2. GuV'!I94-'2. GuV'!I261+'2. GuV'!I109+'2. GuV'!I110+'2. GuV'!I179-I51+I25-I52</f>
        <v>0</v>
      </c>
      <c r="J88" s="404">
        <f>I88+'2. GuV'!J94-'2. GuV'!J261+'2. GuV'!J109+'2. GuV'!J110+'2. GuV'!J179-J51+J25-J52</f>
        <v>0</v>
      </c>
      <c r="K88" s="404">
        <f>J88+'2. GuV'!K94-'2. GuV'!K261+'2. GuV'!K109+'2. GuV'!K110+'2. GuV'!K179-K51+K25-K52</f>
        <v>0</v>
      </c>
      <c r="L88" s="404">
        <f>K88+'2. GuV'!L94-'2. GuV'!L261+'2. GuV'!L109+'2. GuV'!L110+'2. GuV'!L179-L51+L25-L52</f>
        <v>0</v>
      </c>
      <c r="M88" s="404">
        <f>L88+'2. GuV'!M94-'2. GuV'!M261+'2. GuV'!M109+'2. GuV'!M110+'2. GuV'!M179-M51+M25-M52</f>
        <v>0</v>
      </c>
      <c r="N88" s="404">
        <f>M88+'2. GuV'!N94-'2. GuV'!N261+'2. GuV'!N109+'2. GuV'!N110+'2. GuV'!N179-N51+N25-N52</f>
        <v>0</v>
      </c>
      <c r="O88" s="404">
        <f>N88+'2. GuV'!O94-'2. GuV'!O261+'2. GuV'!O109+'2. GuV'!O110+'2. GuV'!O179-O51+O25-O52</f>
        <v>0</v>
      </c>
      <c r="P88" s="404">
        <f>O88+'2. GuV'!P94-'2. GuV'!P261+'2. GuV'!P109+'2. GuV'!P110+'2. GuV'!P179-P51+P25-P52</f>
        <v>0</v>
      </c>
      <c r="Q88" s="404">
        <f>P88+'2. GuV'!Q94-'2. GuV'!Q261+'2. GuV'!Q109+'2. GuV'!Q110+'2. GuV'!Q179-Q51+Q25-Q52</f>
        <v>0</v>
      </c>
      <c r="R88" s="404">
        <f>Q88+'2. GuV'!R94-'2. GuV'!R261+'2. GuV'!R109+'2. GuV'!R110+'2. GuV'!R179-R51+R25-R52</f>
        <v>0</v>
      </c>
      <c r="S88" s="404">
        <f>R88+'2. GuV'!S94-'2. GuV'!S261+'2. GuV'!S109+'2. GuV'!S110+'2. GuV'!S179-S51+S25-S52</f>
        <v>0</v>
      </c>
      <c r="T88" s="404">
        <f>S88+'2. GuV'!T94-'2. GuV'!T261+'2. GuV'!T109+'2. GuV'!T110+'2. GuV'!T179-T51+T25-T52</f>
        <v>0</v>
      </c>
      <c r="U88" s="404">
        <f>T88+'2. GuV'!U94-'2. GuV'!U261+'2. GuV'!U109+'2. GuV'!U110+'2. GuV'!U179-U51+U25-U52</f>
        <v>0</v>
      </c>
      <c r="V88" s="404">
        <f>U88+'2. GuV'!V94-'2. GuV'!V261+'2. GuV'!V109+'2. GuV'!V110+'2. GuV'!V179-V51+V25-V52</f>
        <v>0</v>
      </c>
      <c r="W88" s="404">
        <f>V88+'2. GuV'!W94-'2. GuV'!W261+'2. GuV'!W109+'2. GuV'!W110+'2. GuV'!W179-W51+W25-W52</f>
        <v>0</v>
      </c>
      <c r="X88" s="404">
        <f>W88+'2. GuV'!X94-'2. GuV'!X261+'2. GuV'!X109+'2. GuV'!X110+'2. GuV'!X179-X51+X25-X52</f>
        <v>0</v>
      </c>
      <c r="Y88" s="404">
        <f>X88+'2. GuV'!Y94-'2. GuV'!Y261+'2. GuV'!Y109+'2. GuV'!Y110+'2. GuV'!Y179-Y51+Y25-Y52</f>
        <v>0</v>
      </c>
      <c r="Z88" s="404">
        <f>Y88+'2. GuV'!Z94-'2. GuV'!Z261+'2. GuV'!Z109+'2. GuV'!Z110+'2. GuV'!Z179-Z51+Z25-Z52</f>
        <v>0</v>
      </c>
      <c r="AA88" s="404">
        <f>Z88+'2. GuV'!AA94-'2. GuV'!AA261+'2. GuV'!AA109+'2. GuV'!AA110+'2. GuV'!AA179-AA51+AA25-AA52</f>
        <v>0</v>
      </c>
      <c r="AB88" s="404">
        <f>AA88+'2. GuV'!AB94-'2. GuV'!AB261+'2. GuV'!AB109+'2. GuV'!AB110+'2. GuV'!AB179-AB51+AB25-AB52</f>
        <v>0</v>
      </c>
      <c r="AC88" s="404">
        <f>AB88+'2. GuV'!AC94-'2. GuV'!AC261+'2. GuV'!AC109+'2. GuV'!AC110+'2. GuV'!AC179-AC51+AC25-AC52</f>
        <v>0</v>
      </c>
      <c r="AD88" s="404">
        <f>AC88+'2. GuV'!AD94-'2. GuV'!AD261+'2. GuV'!AD109+'2. GuV'!AD110+'2. GuV'!AD179-AD51+AD25-AD52</f>
        <v>0</v>
      </c>
      <c r="AE88" s="404">
        <f>AD88+'2. GuV'!AE94-'2. GuV'!AE261+'2. GuV'!AE109+'2. GuV'!AE110+'2. GuV'!AE179-AE51+AE25-AE52</f>
        <v>0</v>
      </c>
      <c r="AF88" s="404">
        <f>AE88+'2. GuV'!AF94-'2. GuV'!AF261+'2. GuV'!AF109+'2. GuV'!AF110+'2. GuV'!AF179-AF51+AF25-AF52</f>
        <v>0</v>
      </c>
      <c r="AG88" s="404">
        <f>AF88+'2. GuV'!AG94-'2. GuV'!AG261+'2. GuV'!AG109+'2. GuV'!AG110+'2. GuV'!AG179-AG51+AG25-AG52</f>
        <v>0</v>
      </c>
      <c r="AH88" s="404">
        <f>AG88+'2. GuV'!AH94-'2. GuV'!AH261+'2. GuV'!AH109+'2. GuV'!AH110+'2. GuV'!AH179-AH51+AH25-AH52</f>
        <v>0</v>
      </c>
      <c r="AI88" s="404">
        <f>AH88+'2. GuV'!AI94-'2. GuV'!AI261+'2. GuV'!AI109+'2. GuV'!AI110+'2. GuV'!AI179-AI51+AI25-AI52</f>
        <v>0</v>
      </c>
      <c r="AJ88" s="404">
        <f>AI88+'2. GuV'!AJ94-'2. GuV'!AJ261+'2. GuV'!AJ109+'2. GuV'!AJ110+'2. GuV'!AJ179-AJ51+AJ25-AJ52</f>
        <v>0</v>
      </c>
      <c r="AK88" s="404">
        <f>AJ88+'2. GuV'!AK94-'2. GuV'!AK261+'2. GuV'!AK109+'2. GuV'!AK110+'2. GuV'!AK179-AK51+AK25-AK52</f>
        <v>0</v>
      </c>
      <c r="AL88" s="404">
        <f>AK88+'2. GuV'!AL94-'2. GuV'!AL261+'2. GuV'!AL109+'2. GuV'!AL110+'2. GuV'!AL179-AL51+AL25-AL52</f>
        <v>0</v>
      </c>
      <c r="AM88" s="404">
        <f>AL88+'2. GuV'!AM94-'2. GuV'!AM261+'2. GuV'!AM109+'2. GuV'!AM110+'2. GuV'!AM179-AM51+AM25-AM52</f>
        <v>0</v>
      </c>
      <c r="AN88" s="404">
        <f>AM88+'2. GuV'!AN94-'2. GuV'!AN261+'2. GuV'!AN109+'2. GuV'!AN110+'2. GuV'!AN179-AN51+AN25-AN52</f>
        <v>0</v>
      </c>
      <c r="AO88" s="404">
        <f>AN88+'2. GuV'!AO94-'2. GuV'!AO261+'2. GuV'!AO109+'2. GuV'!AO110+'2. GuV'!AO179-AO51+AO25-AO52</f>
        <v>0</v>
      </c>
      <c r="AP88" s="404">
        <f>AO88+'2. GuV'!AP94-'2. GuV'!AP261+'2. GuV'!AP109+'2. GuV'!AP110+'2. GuV'!AP179-AP51+AP25-AP52</f>
        <v>0</v>
      </c>
      <c r="AQ88" s="350"/>
      <c r="AR88" s="350"/>
      <c r="AS88" s="350"/>
      <c r="AT88" s="350"/>
      <c r="AU88" s="350"/>
      <c r="AV88" s="350"/>
      <c r="AW88" s="350"/>
      <c r="AX88" s="350"/>
      <c r="AY88" s="350"/>
      <c r="AZ88" s="350"/>
      <c r="BA88" s="350"/>
      <c r="BB88" s="350"/>
      <c r="BC88" s="350"/>
      <c r="BD88" s="350"/>
      <c r="BE88" s="350"/>
      <c r="BF88" s="350"/>
      <c r="BG88" s="350"/>
      <c r="BH88" s="350"/>
      <c r="BI88" s="350"/>
    </row>
    <row r="89" spans="2:61" x14ac:dyDescent="0.25">
      <c r="C89" s="373"/>
      <c r="D89" s="373"/>
      <c r="G89" s="350"/>
      <c r="H89" s="350"/>
      <c r="I89" s="350"/>
      <c r="J89" s="350"/>
      <c r="K89" s="350"/>
      <c r="L89" s="350"/>
      <c r="M89" s="350"/>
      <c r="N89" s="350"/>
      <c r="O89" s="350"/>
      <c r="P89" s="350"/>
      <c r="Q89" s="350"/>
      <c r="R89" s="350"/>
      <c r="S89" s="350"/>
      <c r="T89" s="350"/>
      <c r="U89" s="350"/>
      <c r="V89" s="350"/>
      <c r="W89" s="350"/>
      <c r="X89" s="350"/>
      <c r="Y89" s="350"/>
      <c r="Z89" s="350"/>
      <c r="AA89" s="350"/>
      <c r="AB89" s="350"/>
      <c r="AC89" s="350"/>
      <c r="AD89" s="350"/>
      <c r="AE89" s="350"/>
      <c r="AF89" s="350"/>
      <c r="AG89" s="350"/>
      <c r="AH89" s="350"/>
      <c r="AI89" s="350"/>
      <c r="AJ89" s="350"/>
      <c r="AK89" s="350"/>
      <c r="AL89" s="350"/>
      <c r="AM89" s="350"/>
      <c r="AN89" s="350"/>
      <c r="AO89" s="350"/>
      <c r="AP89" s="350"/>
      <c r="AQ89" s="350"/>
      <c r="AR89" s="350"/>
      <c r="AS89" s="350"/>
      <c r="AT89" s="350"/>
      <c r="AU89" s="350"/>
      <c r="AV89" s="350"/>
      <c r="AW89" s="350"/>
      <c r="AX89" s="350"/>
      <c r="AY89" s="350"/>
      <c r="AZ89" s="350"/>
      <c r="BA89" s="350"/>
      <c r="BB89" s="350"/>
      <c r="BC89" s="350"/>
      <c r="BD89" s="350"/>
      <c r="BE89" s="350"/>
      <c r="BF89" s="350"/>
      <c r="BG89" s="350"/>
      <c r="BH89" s="350"/>
      <c r="BI89" s="350"/>
    </row>
    <row r="90" spans="2:61" x14ac:dyDescent="0.25">
      <c r="C90" s="373"/>
      <c r="D90" s="373"/>
      <c r="G90" s="350"/>
      <c r="H90" s="350"/>
      <c r="I90" s="350"/>
      <c r="J90" s="350"/>
      <c r="K90" s="350"/>
      <c r="L90" s="350"/>
      <c r="M90" s="350"/>
      <c r="N90" s="350"/>
      <c r="O90" s="350"/>
      <c r="P90" s="350"/>
      <c r="Q90" s="350"/>
      <c r="R90" s="350"/>
      <c r="S90" s="350"/>
      <c r="T90" s="350"/>
      <c r="U90" s="350"/>
      <c r="V90" s="350"/>
      <c r="W90" s="350"/>
      <c r="X90" s="350"/>
      <c r="Y90" s="350"/>
      <c r="Z90" s="350"/>
      <c r="AA90" s="350"/>
      <c r="AB90" s="350"/>
      <c r="AC90" s="350"/>
      <c r="AD90" s="350"/>
      <c r="AE90" s="350"/>
      <c r="AF90" s="350"/>
      <c r="AG90" s="350"/>
      <c r="AH90" s="350"/>
      <c r="AI90" s="350"/>
      <c r="AJ90" s="350"/>
      <c r="AK90" s="350"/>
      <c r="AL90" s="350"/>
      <c r="AM90" s="350"/>
      <c r="AN90" s="350"/>
      <c r="AO90" s="350"/>
      <c r="AP90" s="350"/>
      <c r="AQ90" s="350"/>
      <c r="AR90" s="350"/>
      <c r="AS90" s="350"/>
      <c r="AT90" s="350"/>
      <c r="AU90" s="350"/>
      <c r="AV90" s="350"/>
      <c r="AW90" s="350"/>
      <c r="AX90" s="350"/>
      <c r="AY90" s="350"/>
      <c r="AZ90" s="350"/>
      <c r="BA90" s="350"/>
      <c r="BB90" s="350"/>
      <c r="BC90" s="350"/>
      <c r="BD90" s="350"/>
      <c r="BE90" s="350"/>
      <c r="BF90" s="350"/>
      <c r="BG90" s="350"/>
      <c r="BH90" s="350"/>
      <c r="BI90" s="350"/>
    </row>
    <row r="91" spans="2:61" x14ac:dyDescent="0.25">
      <c r="C91" s="373"/>
      <c r="D91" s="373"/>
      <c r="G91" s="350"/>
      <c r="H91" s="350"/>
      <c r="I91" s="350"/>
      <c r="J91" s="350"/>
      <c r="K91" s="350"/>
      <c r="L91" s="350"/>
      <c r="M91" s="350"/>
      <c r="N91" s="350"/>
      <c r="O91" s="350"/>
      <c r="P91" s="350"/>
      <c r="Q91" s="350"/>
      <c r="R91" s="350"/>
      <c r="S91" s="350"/>
      <c r="T91" s="350"/>
      <c r="U91" s="350"/>
      <c r="V91" s="350"/>
      <c r="W91" s="350"/>
      <c r="X91" s="350"/>
      <c r="Y91" s="350"/>
      <c r="Z91" s="350"/>
      <c r="AA91" s="350"/>
      <c r="AB91" s="350"/>
      <c r="AC91" s="350"/>
      <c r="AD91" s="350"/>
      <c r="AE91" s="350"/>
      <c r="AF91" s="350"/>
      <c r="AG91" s="350"/>
      <c r="AH91" s="350"/>
      <c r="AI91" s="350"/>
      <c r="AJ91" s="350"/>
      <c r="AK91" s="350"/>
      <c r="AL91" s="350"/>
      <c r="AM91" s="350"/>
      <c r="AN91" s="350"/>
      <c r="AO91" s="350"/>
      <c r="AP91" s="350"/>
      <c r="AQ91" s="350"/>
      <c r="AR91" s="350"/>
      <c r="AS91" s="350"/>
      <c r="AT91" s="350"/>
      <c r="AU91" s="350"/>
      <c r="AV91" s="350"/>
      <c r="AW91" s="350"/>
      <c r="AX91" s="350"/>
      <c r="AY91" s="350"/>
      <c r="AZ91" s="350"/>
      <c r="BA91" s="350"/>
      <c r="BB91" s="350"/>
      <c r="BC91" s="350"/>
      <c r="BD91" s="350"/>
      <c r="BE91" s="350"/>
      <c r="BF91" s="350"/>
      <c r="BG91" s="350"/>
      <c r="BH91" s="350"/>
      <c r="BI91" s="350"/>
    </row>
    <row r="92" spans="2:61" x14ac:dyDescent="0.25">
      <c r="C92" s="376"/>
      <c r="D92" s="405" t="s">
        <v>147</v>
      </c>
      <c r="E92" s="406"/>
      <c r="F92" s="406"/>
      <c r="G92" s="407">
        <f>SMALL(G87:AP87,1)</f>
        <v>0</v>
      </c>
      <c r="H92" s="408" t="s">
        <v>90</v>
      </c>
      <c r="I92" s="406"/>
      <c r="J92" s="406"/>
      <c r="K92" s="406"/>
      <c r="L92" s="409"/>
      <c r="M92" s="409"/>
      <c r="N92" s="409"/>
      <c r="O92" s="409"/>
      <c r="P92" s="409"/>
      <c r="Q92" s="409"/>
      <c r="R92" s="409"/>
      <c r="S92" s="409"/>
      <c r="T92" s="409"/>
      <c r="U92" s="409"/>
      <c r="V92" s="409"/>
      <c r="W92" s="409"/>
      <c r="X92" s="409"/>
      <c r="Y92" s="409"/>
      <c r="Z92" s="409"/>
      <c r="AA92" s="409"/>
      <c r="AB92" s="409"/>
      <c r="AC92" s="409"/>
      <c r="AD92" s="409"/>
    </row>
    <row r="93" spans="2:61" x14ac:dyDescent="0.25">
      <c r="C93" s="376"/>
      <c r="D93" s="410" t="s">
        <v>192</v>
      </c>
      <c r="E93" s="411"/>
      <c r="F93" s="411"/>
      <c r="G93" s="412">
        <f>LARGE(G87:AP87,1)</f>
        <v>0</v>
      </c>
      <c r="H93" s="411"/>
      <c r="I93" s="411"/>
      <c r="J93" s="411"/>
      <c r="K93" s="411"/>
      <c r="L93" s="409"/>
      <c r="M93" s="409"/>
      <c r="N93" s="409"/>
      <c r="O93" s="409"/>
      <c r="P93" s="409"/>
      <c r="Q93" s="409"/>
      <c r="R93" s="409"/>
      <c r="S93" s="409"/>
      <c r="T93" s="409"/>
      <c r="U93" s="409"/>
      <c r="V93" s="409"/>
      <c r="W93" s="409"/>
      <c r="X93" s="409"/>
      <c r="Y93" s="409"/>
      <c r="Z93" s="409"/>
      <c r="AA93" s="409"/>
      <c r="AB93" s="409"/>
      <c r="AC93" s="409"/>
      <c r="AD93" s="409"/>
    </row>
    <row r="94" spans="2:61" x14ac:dyDescent="0.25">
      <c r="C94" s="376"/>
      <c r="D94" s="413" t="s">
        <v>304</v>
      </c>
      <c r="E94" s="411"/>
      <c r="F94" s="411"/>
      <c r="G94" s="414">
        <f>SMALL(G88:AP88,1)</f>
        <v>0</v>
      </c>
      <c r="H94" s="415"/>
      <c r="I94" s="411"/>
      <c r="J94" s="411"/>
      <c r="K94" s="411"/>
      <c r="L94" s="409"/>
      <c r="M94" s="409"/>
      <c r="N94" s="409"/>
      <c r="O94" s="409"/>
      <c r="P94" s="409"/>
      <c r="Q94" s="409"/>
      <c r="R94" s="409"/>
      <c r="S94" s="409"/>
      <c r="T94" s="409"/>
      <c r="U94" s="409"/>
      <c r="V94" s="409"/>
      <c r="W94" s="409"/>
      <c r="X94" s="409"/>
      <c r="Y94" s="409"/>
      <c r="Z94" s="409"/>
      <c r="AA94" s="409"/>
      <c r="AB94" s="409"/>
      <c r="AC94" s="409"/>
      <c r="AD94" s="409"/>
    </row>
    <row r="95" spans="2:61" x14ac:dyDescent="0.25">
      <c r="C95" s="376"/>
      <c r="D95" s="413" t="s">
        <v>234</v>
      </c>
      <c r="E95" s="411"/>
      <c r="F95" s="411"/>
      <c r="G95" s="416">
        <f>LARGE(G88:AP88,1)</f>
        <v>0</v>
      </c>
      <c r="H95" s="411"/>
      <c r="I95" s="411"/>
      <c r="J95" s="411"/>
      <c r="K95" s="411"/>
      <c r="L95" s="409"/>
      <c r="M95" s="409"/>
      <c r="N95" s="409"/>
      <c r="O95" s="409"/>
      <c r="P95" s="409"/>
      <c r="Q95" s="409"/>
      <c r="R95" s="409"/>
      <c r="S95" s="409"/>
      <c r="T95" s="409"/>
      <c r="U95" s="409"/>
      <c r="V95" s="409"/>
      <c r="W95" s="409"/>
      <c r="X95" s="409"/>
      <c r="Y95" s="409"/>
      <c r="Z95" s="409"/>
      <c r="AA95" s="409"/>
      <c r="AB95" s="409"/>
      <c r="AC95" s="409"/>
      <c r="AD95" s="409"/>
    </row>
    <row r="96" spans="2:61" x14ac:dyDescent="0.25">
      <c r="E96" s="376"/>
      <c r="F96" s="376"/>
      <c r="G96" s="376"/>
      <c r="H96" s="323"/>
      <c r="I96" s="350"/>
      <c r="J96" s="350"/>
      <c r="K96" s="350"/>
      <c r="L96" s="350"/>
      <c r="M96" s="350"/>
      <c r="N96" s="350"/>
      <c r="O96" s="350"/>
      <c r="P96" s="350"/>
      <c r="Q96" s="350"/>
      <c r="R96" s="350"/>
      <c r="S96" s="350"/>
      <c r="T96" s="350"/>
      <c r="U96" s="350"/>
      <c r="V96" s="350"/>
      <c r="W96" s="350"/>
      <c r="X96" s="350"/>
      <c r="Y96" s="350"/>
      <c r="Z96" s="350"/>
      <c r="AA96" s="350"/>
      <c r="AB96" s="350"/>
      <c r="AC96" s="350"/>
      <c r="AD96" s="350"/>
      <c r="AE96" s="350"/>
      <c r="AF96" s="350"/>
      <c r="AG96" s="350"/>
      <c r="AH96" s="350"/>
      <c r="AI96" s="350"/>
      <c r="AJ96" s="350"/>
      <c r="AK96" s="350"/>
      <c r="AL96" s="350"/>
      <c r="AM96" s="350"/>
      <c r="AN96" s="350"/>
      <c r="AO96" s="350"/>
      <c r="AP96" s="350"/>
      <c r="AQ96" s="350"/>
      <c r="AR96" s="350"/>
      <c r="AS96" s="350"/>
      <c r="AT96" s="350"/>
      <c r="AU96" s="350"/>
    </row>
    <row r="97" spans="5:47" x14ac:dyDescent="0.25">
      <c r="E97" s="376"/>
      <c r="F97" s="376"/>
      <c r="G97" s="376"/>
      <c r="H97" s="323"/>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R97" s="350"/>
      <c r="AS97" s="350"/>
      <c r="AT97" s="350"/>
      <c r="AU97" s="350"/>
    </row>
    <row r="98" spans="5:47" x14ac:dyDescent="0.25">
      <c r="K98" s="409"/>
    </row>
    <row r="99" spans="5:47" x14ac:dyDescent="0.25">
      <c r="H99" s="417"/>
      <c r="I99" s="417"/>
      <c r="J99" s="417"/>
      <c r="K99" s="417"/>
      <c r="L99" s="417"/>
      <c r="M99" s="417"/>
      <c r="N99" s="417"/>
      <c r="O99" s="417"/>
      <c r="P99" s="417"/>
      <c r="Q99" s="417"/>
      <c r="R99" s="417"/>
      <c r="S99" s="417"/>
      <c r="T99" s="417"/>
      <c r="U99" s="417"/>
      <c r="V99" s="417"/>
      <c r="W99" s="417"/>
      <c r="X99" s="417"/>
      <c r="Y99" s="417"/>
      <c r="Z99" s="417"/>
      <c r="AA99" s="417"/>
      <c r="AB99" s="417"/>
      <c r="AC99" s="417"/>
      <c r="AD99" s="417"/>
      <c r="AE99" s="417"/>
      <c r="AF99" s="417"/>
      <c r="AG99" s="417"/>
      <c r="AH99" s="417"/>
      <c r="AI99" s="417"/>
      <c r="AJ99" s="417"/>
      <c r="AK99" s="417"/>
      <c r="AL99" s="417"/>
      <c r="AM99" s="417"/>
      <c r="AN99" s="417"/>
      <c r="AO99" s="417"/>
      <c r="AP99" s="417"/>
      <c r="AQ99" s="417"/>
    </row>
    <row r="100" spans="5:47" x14ac:dyDescent="0.25">
      <c r="H100" s="418"/>
      <c r="I100" s="418"/>
      <c r="J100" s="418"/>
      <c r="K100" s="418"/>
      <c r="L100" s="418"/>
      <c r="M100" s="418"/>
      <c r="N100" s="418"/>
      <c r="O100" s="418"/>
      <c r="P100" s="418"/>
      <c r="Q100" s="418"/>
      <c r="R100" s="418"/>
      <c r="S100" s="418"/>
      <c r="T100" s="418"/>
      <c r="U100" s="418"/>
      <c r="V100" s="418"/>
      <c r="W100" s="418"/>
      <c r="X100" s="418"/>
      <c r="Y100" s="418"/>
      <c r="Z100" s="418"/>
      <c r="AA100" s="418"/>
      <c r="AB100" s="418"/>
      <c r="AC100" s="418"/>
      <c r="AD100" s="418"/>
      <c r="AE100" s="418"/>
      <c r="AF100" s="418"/>
      <c r="AG100" s="418"/>
      <c r="AH100" s="418"/>
      <c r="AI100" s="418"/>
      <c r="AJ100" s="418"/>
      <c r="AK100" s="418"/>
      <c r="AL100" s="418"/>
      <c r="AM100" s="418"/>
      <c r="AN100" s="418"/>
      <c r="AO100" s="418"/>
      <c r="AP100" s="418"/>
      <c r="AQ100" s="418"/>
    </row>
    <row r="101" spans="5:47" x14ac:dyDescent="0.25">
      <c r="E101" s="376"/>
      <c r="F101" s="376"/>
      <c r="G101" s="376"/>
      <c r="H101" s="350"/>
      <c r="I101" s="350"/>
      <c r="J101" s="350"/>
      <c r="K101" s="350"/>
      <c r="L101" s="350"/>
      <c r="M101" s="350"/>
      <c r="N101" s="350"/>
      <c r="O101" s="350"/>
      <c r="P101" s="350"/>
      <c r="Q101" s="350"/>
      <c r="R101" s="350"/>
      <c r="S101" s="350"/>
      <c r="T101" s="350"/>
      <c r="U101" s="350"/>
      <c r="V101" s="350"/>
      <c r="W101" s="350"/>
      <c r="X101" s="350"/>
      <c r="Y101" s="350"/>
      <c r="Z101" s="350"/>
      <c r="AA101" s="350"/>
      <c r="AB101" s="350"/>
      <c r="AC101" s="350"/>
      <c r="AD101" s="350"/>
      <c r="AE101" s="350"/>
      <c r="AF101" s="350"/>
      <c r="AG101" s="350"/>
      <c r="AH101" s="350"/>
      <c r="AI101" s="350"/>
      <c r="AJ101" s="350"/>
      <c r="AK101" s="350"/>
      <c r="AL101" s="350"/>
      <c r="AM101" s="350"/>
      <c r="AN101" s="350"/>
      <c r="AO101" s="350"/>
      <c r="AP101" s="350"/>
      <c r="AQ101" s="350"/>
    </row>
    <row r="102" spans="5:47" x14ac:dyDescent="0.25">
      <c r="K102" s="409"/>
    </row>
    <row r="103" spans="5:47" x14ac:dyDescent="0.25">
      <c r="E103" s="376"/>
      <c r="F103" s="376"/>
      <c r="G103" s="376"/>
      <c r="H103" s="350"/>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row>
    <row r="104" spans="5:47" x14ac:dyDescent="0.25">
      <c r="K104" s="409"/>
    </row>
    <row r="105" spans="5:47" x14ac:dyDescent="0.25">
      <c r="K105" s="409"/>
    </row>
    <row r="106" spans="5:47" x14ac:dyDescent="0.25">
      <c r="K106" s="409"/>
    </row>
    <row r="107" spans="5:47" x14ac:dyDescent="0.25">
      <c r="K107" s="409"/>
    </row>
    <row r="108" spans="5:47" x14ac:dyDescent="0.25">
      <c r="K108" s="409"/>
    </row>
    <row r="109" spans="5:47" x14ac:dyDescent="0.25">
      <c r="K109" s="409"/>
    </row>
    <row r="110" spans="5:47" x14ac:dyDescent="0.25">
      <c r="K110" s="409"/>
    </row>
    <row r="111" spans="5:47" x14ac:dyDescent="0.25">
      <c r="K111" s="409"/>
    </row>
    <row r="112" spans="5:47" x14ac:dyDescent="0.25">
      <c r="K112" s="409"/>
    </row>
    <row r="113" spans="3:11" x14ac:dyDescent="0.25">
      <c r="K113" s="409"/>
    </row>
    <row r="114" spans="3:11" x14ac:dyDescent="0.25">
      <c r="K114" s="409"/>
    </row>
    <row r="115" spans="3:11" x14ac:dyDescent="0.25">
      <c r="K115" s="409"/>
    </row>
    <row r="116" spans="3:11" x14ac:dyDescent="0.25">
      <c r="K116" s="409"/>
    </row>
    <row r="117" spans="3:11" x14ac:dyDescent="0.25">
      <c r="K117" s="409"/>
    </row>
    <row r="118" spans="3:11" x14ac:dyDescent="0.25">
      <c r="K118" s="409"/>
    </row>
    <row r="119" spans="3:11" x14ac:dyDescent="0.25">
      <c r="K119" s="409"/>
    </row>
    <row r="120" spans="3:11" x14ac:dyDescent="0.25">
      <c r="K120" s="409"/>
    </row>
    <row r="121" spans="3:11" x14ac:dyDescent="0.25">
      <c r="K121" s="409"/>
    </row>
    <row r="122" spans="3:11" x14ac:dyDescent="0.25">
      <c r="K122" s="409"/>
    </row>
    <row r="123" spans="3:11" x14ac:dyDescent="0.25">
      <c r="K123" s="409"/>
    </row>
    <row r="124" spans="3:11" x14ac:dyDescent="0.25">
      <c r="K124" s="409"/>
    </row>
    <row r="125" spans="3:11" x14ac:dyDescent="0.25">
      <c r="K125" s="409"/>
    </row>
    <row r="126" spans="3:11" x14ac:dyDescent="0.25">
      <c r="K126" s="409"/>
    </row>
    <row r="127" spans="3:11" x14ac:dyDescent="0.25">
      <c r="K127" s="409"/>
    </row>
    <row r="128" spans="3:11" x14ac:dyDescent="0.25">
      <c r="C128" s="419"/>
      <c r="K128" s="409"/>
    </row>
    <row r="129" spans="3:43" ht="15.75" x14ac:dyDescent="0.25">
      <c r="D129" s="420" t="s">
        <v>397</v>
      </c>
      <c r="E129" s="325"/>
      <c r="F129" s="325"/>
      <c r="G129" s="325"/>
      <c r="H129" s="325"/>
      <c r="I129" s="325"/>
      <c r="K129" s="409"/>
    </row>
    <row r="130" spans="3:43" x14ac:dyDescent="0.25">
      <c r="K130" s="409"/>
    </row>
    <row r="131" spans="3:43" x14ac:dyDescent="0.25">
      <c r="K131" s="409"/>
    </row>
    <row r="132" spans="3:43" x14ac:dyDescent="0.25">
      <c r="K132" s="409"/>
    </row>
    <row r="133" spans="3:43" x14ac:dyDescent="0.25">
      <c r="K133" s="409"/>
    </row>
    <row r="134" spans="3:43" x14ac:dyDescent="0.25">
      <c r="K134" s="409"/>
    </row>
    <row r="135" spans="3:43" x14ac:dyDescent="0.25">
      <c r="K135" s="409"/>
    </row>
    <row r="136" spans="3:43" x14ac:dyDescent="0.25">
      <c r="K136" s="409"/>
    </row>
    <row r="137" spans="3:43" x14ac:dyDescent="0.25">
      <c r="H137" s="350"/>
      <c r="I137" s="350"/>
      <c r="J137" s="350"/>
      <c r="K137" s="350"/>
      <c r="L137" s="350"/>
      <c r="M137" s="350"/>
      <c r="N137" s="350"/>
      <c r="O137" s="350"/>
      <c r="P137" s="350"/>
      <c r="Q137" s="350"/>
      <c r="R137" s="350"/>
      <c r="S137" s="350"/>
      <c r="T137" s="350"/>
      <c r="U137" s="350"/>
      <c r="V137" s="350"/>
      <c r="W137" s="350"/>
      <c r="X137" s="350"/>
      <c r="Y137" s="350"/>
      <c r="Z137" s="350"/>
      <c r="AA137" s="350"/>
      <c r="AB137" s="350"/>
      <c r="AC137" s="350"/>
      <c r="AD137" s="350"/>
      <c r="AE137" s="350"/>
      <c r="AF137" s="350"/>
      <c r="AG137" s="350"/>
      <c r="AH137" s="350"/>
      <c r="AI137" s="350"/>
      <c r="AJ137" s="350"/>
      <c r="AK137" s="350"/>
      <c r="AL137" s="350"/>
      <c r="AM137" s="350"/>
      <c r="AN137" s="350"/>
      <c r="AO137" s="350"/>
      <c r="AP137" s="350"/>
      <c r="AQ137" s="350"/>
    </row>
    <row r="138" spans="3:43" x14ac:dyDescent="0.25">
      <c r="H138" s="350"/>
      <c r="I138" s="350"/>
      <c r="J138" s="350"/>
      <c r="K138" s="350"/>
      <c r="L138" s="350"/>
      <c r="M138" s="350"/>
      <c r="N138" s="350"/>
      <c r="O138" s="350"/>
      <c r="P138" s="350"/>
      <c r="Q138" s="350"/>
      <c r="R138" s="350"/>
      <c r="S138" s="350"/>
      <c r="T138" s="350"/>
      <c r="U138" s="350"/>
      <c r="V138" s="350"/>
      <c r="W138" s="350"/>
      <c r="X138" s="350"/>
      <c r="Y138" s="350"/>
      <c r="Z138" s="350"/>
      <c r="AA138" s="350"/>
      <c r="AB138" s="350"/>
      <c r="AC138" s="350"/>
      <c r="AD138" s="350"/>
      <c r="AE138" s="350"/>
      <c r="AF138" s="350"/>
      <c r="AG138" s="350"/>
      <c r="AH138" s="350"/>
      <c r="AI138" s="350"/>
      <c r="AJ138" s="350"/>
      <c r="AK138" s="350"/>
      <c r="AL138" s="350"/>
      <c r="AM138" s="350"/>
      <c r="AN138" s="350"/>
      <c r="AO138" s="350"/>
      <c r="AP138" s="350"/>
      <c r="AQ138" s="350"/>
    </row>
    <row r="139" spans="3:43" x14ac:dyDescent="0.25">
      <c r="H139" s="350"/>
      <c r="I139" s="350"/>
      <c r="J139" s="350"/>
      <c r="K139" s="350"/>
      <c r="L139" s="350"/>
      <c r="M139" s="350"/>
      <c r="N139" s="350"/>
      <c r="O139" s="350"/>
      <c r="P139" s="350"/>
      <c r="Q139" s="350"/>
      <c r="R139" s="350"/>
      <c r="S139" s="350"/>
      <c r="T139" s="350"/>
      <c r="U139" s="350"/>
      <c r="V139" s="350"/>
      <c r="W139" s="350"/>
      <c r="X139" s="350"/>
      <c r="Y139" s="350"/>
      <c r="Z139" s="350"/>
      <c r="AA139" s="350"/>
      <c r="AB139" s="350"/>
      <c r="AC139" s="350"/>
      <c r="AD139" s="350"/>
      <c r="AE139" s="350"/>
      <c r="AF139" s="350"/>
      <c r="AG139" s="350"/>
      <c r="AH139" s="350"/>
      <c r="AI139" s="350"/>
      <c r="AJ139" s="350"/>
      <c r="AK139" s="350"/>
      <c r="AL139" s="350"/>
      <c r="AM139" s="350"/>
      <c r="AN139" s="350"/>
      <c r="AO139" s="350"/>
      <c r="AP139" s="350"/>
      <c r="AQ139" s="350"/>
    </row>
    <row r="140" spans="3:43" x14ac:dyDescent="0.25">
      <c r="H140" s="350"/>
      <c r="I140" s="350"/>
      <c r="J140" s="350"/>
      <c r="K140" s="350"/>
      <c r="L140" s="350"/>
      <c r="M140" s="350"/>
      <c r="N140" s="350"/>
      <c r="O140" s="350"/>
      <c r="P140" s="350"/>
      <c r="Q140" s="350"/>
      <c r="R140" s="350"/>
      <c r="S140" s="350"/>
      <c r="T140" s="350"/>
      <c r="U140" s="350"/>
      <c r="V140" s="350"/>
      <c r="W140" s="350"/>
      <c r="X140" s="350"/>
      <c r="Y140" s="350"/>
      <c r="Z140" s="350"/>
      <c r="AA140" s="350"/>
      <c r="AB140" s="350"/>
      <c r="AC140" s="350"/>
      <c r="AD140" s="350"/>
      <c r="AE140" s="350"/>
      <c r="AF140" s="350"/>
      <c r="AG140" s="350"/>
      <c r="AH140" s="350"/>
      <c r="AI140" s="350"/>
      <c r="AJ140" s="350"/>
      <c r="AK140" s="350"/>
      <c r="AL140" s="350"/>
      <c r="AM140" s="350"/>
      <c r="AN140" s="350"/>
      <c r="AO140" s="350"/>
      <c r="AP140" s="350"/>
      <c r="AQ140" s="350"/>
    </row>
    <row r="141" spans="3:43" x14ac:dyDescent="0.25">
      <c r="H141" s="350"/>
      <c r="I141" s="350"/>
      <c r="J141" s="350"/>
      <c r="K141" s="350"/>
      <c r="L141" s="350"/>
      <c r="M141" s="350"/>
      <c r="N141" s="350"/>
      <c r="O141" s="350"/>
      <c r="P141" s="350"/>
      <c r="Q141" s="350"/>
      <c r="R141" s="350"/>
      <c r="S141" s="350"/>
      <c r="T141" s="350"/>
      <c r="U141" s="350"/>
      <c r="V141" s="350"/>
      <c r="W141" s="350"/>
      <c r="X141" s="350"/>
      <c r="Y141" s="350"/>
      <c r="Z141" s="350"/>
      <c r="AA141" s="350"/>
      <c r="AB141" s="350"/>
      <c r="AC141" s="350"/>
      <c r="AD141" s="350"/>
      <c r="AE141" s="350"/>
      <c r="AF141" s="350"/>
      <c r="AG141" s="350"/>
      <c r="AH141" s="350"/>
      <c r="AI141" s="350"/>
      <c r="AJ141" s="350"/>
      <c r="AK141" s="350"/>
      <c r="AL141" s="350"/>
      <c r="AM141" s="350"/>
      <c r="AN141" s="350"/>
      <c r="AO141" s="350"/>
      <c r="AP141" s="350"/>
      <c r="AQ141" s="350"/>
    </row>
    <row r="142" spans="3:43" x14ac:dyDescent="0.25">
      <c r="C142" s="376"/>
      <c r="H142" s="350"/>
      <c r="I142" s="350"/>
      <c r="J142" s="350"/>
      <c r="K142" s="350"/>
      <c r="L142" s="350"/>
      <c r="M142" s="350"/>
      <c r="N142" s="350"/>
      <c r="O142" s="350"/>
      <c r="P142" s="350"/>
      <c r="Q142" s="350"/>
      <c r="R142" s="350"/>
      <c r="S142" s="350"/>
      <c r="T142" s="350"/>
      <c r="U142" s="350"/>
      <c r="V142" s="350"/>
      <c r="W142" s="350"/>
      <c r="X142" s="350"/>
      <c r="Y142" s="350"/>
      <c r="Z142" s="350"/>
      <c r="AA142" s="350"/>
      <c r="AB142" s="350"/>
      <c r="AC142" s="350"/>
      <c r="AD142" s="350"/>
      <c r="AE142" s="350"/>
      <c r="AF142" s="350"/>
      <c r="AG142" s="350"/>
      <c r="AH142" s="350"/>
      <c r="AI142" s="350"/>
      <c r="AJ142" s="350"/>
      <c r="AK142" s="350"/>
      <c r="AL142" s="350"/>
      <c r="AM142" s="350"/>
      <c r="AN142" s="350"/>
      <c r="AO142" s="350"/>
      <c r="AP142" s="350"/>
      <c r="AQ142" s="350"/>
    </row>
    <row r="143" spans="3:43" x14ac:dyDescent="0.25">
      <c r="H143" s="350"/>
      <c r="I143" s="350"/>
      <c r="J143" s="350"/>
      <c r="K143" s="350"/>
      <c r="L143" s="350"/>
      <c r="M143" s="350"/>
      <c r="N143" s="350"/>
      <c r="O143" s="350"/>
      <c r="P143" s="350"/>
      <c r="Q143" s="350"/>
      <c r="R143" s="350"/>
      <c r="S143" s="350"/>
      <c r="T143" s="350"/>
      <c r="U143" s="350"/>
      <c r="V143" s="350"/>
      <c r="W143" s="350"/>
      <c r="X143" s="350"/>
      <c r="Y143" s="350"/>
      <c r="Z143" s="350"/>
      <c r="AA143" s="350"/>
      <c r="AB143" s="350"/>
      <c r="AC143" s="350"/>
      <c r="AD143" s="350"/>
      <c r="AE143" s="350"/>
      <c r="AF143" s="350"/>
      <c r="AG143" s="350"/>
      <c r="AH143" s="350"/>
      <c r="AI143" s="350"/>
      <c r="AJ143" s="350"/>
      <c r="AK143" s="350"/>
      <c r="AL143" s="350"/>
      <c r="AM143" s="350"/>
      <c r="AN143" s="350"/>
      <c r="AO143" s="350"/>
      <c r="AP143" s="350"/>
      <c r="AQ143" s="350"/>
    </row>
    <row r="144" spans="3:43" x14ac:dyDescent="0.25">
      <c r="H144" s="350"/>
      <c r="I144" s="350"/>
      <c r="J144" s="350"/>
      <c r="K144" s="350"/>
      <c r="L144" s="350"/>
      <c r="M144" s="350"/>
      <c r="N144" s="350"/>
      <c r="O144" s="350"/>
      <c r="P144" s="350"/>
      <c r="Q144" s="350"/>
      <c r="R144" s="350"/>
      <c r="S144" s="350"/>
      <c r="T144" s="350"/>
      <c r="U144" s="350"/>
      <c r="V144" s="350"/>
      <c r="W144" s="350"/>
      <c r="X144" s="350"/>
      <c r="Y144" s="350"/>
      <c r="Z144" s="350"/>
      <c r="AA144" s="350"/>
      <c r="AB144" s="350"/>
      <c r="AC144" s="350"/>
      <c r="AD144" s="350"/>
      <c r="AE144" s="350"/>
      <c r="AF144" s="350"/>
      <c r="AG144" s="350"/>
      <c r="AH144" s="350"/>
      <c r="AI144" s="350"/>
      <c r="AJ144" s="350"/>
      <c r="AK144" s="350"/>
      <c r="AL144" s="350"/>
      <c r="AM144" s="350"/>
      <c r="AN144" s="350"/>
      <c r="AO144" s="350"/>
      <c r="AP144" s="350"/>
      <c r="AQ144" s="350"/>
    </row>
    <row r="147" spans="3:43" x14ac:dyDescent="0.25">
      <c r="C147" s="376"/>
    </row>
    <row r="149" spans="3:43" x14ac:dyDescent="0.25">
      <c r="M149" s="421"/>
    </row>
    <row r="153" spans="3:43" x14ac:dyDescent="0.25">
      <c r="C153" s="376"/>
      <c r="D153" s="376"/>
    </row>
    <row r="154" spans="3:43" x14ac:dyDescent="0.25">
      <c r="E154" s="9"/>
      <c r="F154" s="9"/>
      <c r="H154" s="350"/>
      <c r="I154" s="350"/>
      <c r="J154" s="350"/>
      <c r="K154" s="350"/>
      <c r="L154" s="350"/>
      <c r="M154" s="350"/>
      <c r="N154" s="350"/>
      <c r="O154" s="350"/>
      <c r="P154" s="350"/>
      <c r="Q154" s="350"/>
      <c r="R154" s="350"/>
      <c r="S154" s="350"/>
      <c r="T154" s="350"/>
      <c r="U154" s="350"/>
      <c r="V154" s="350"/>
      <c r="W154" s="350"/>
      <c r="X154" s="350"/>
      <c r="Y154" s="350"/>
      <c r="Z154" s="350"/>
      <c r="AA154" s="350"/>
      <c r="AB154" s="350"/>
      <c r="AC154" s="350"/>
      <c r="AD154" s="350"/>
      <c r="AE154" s="350"/>
      <c r="AF154" s="350"/>
      <c r="AG154" s="350"/>
      <c r="AH154" s="350"/>
      <c r="AI154" s="350"/>
      <c r="AJ154" s="350"/>
      <c r="AK154" s="350"/>
      <c r="AL154" s="350"/>
      <c r="AM154" s="350"/>
      <c r="AN154" s="350"/>
      <c r="AO154" s="350"/>
      <c r="AP154" s="350"/>
      <c r="AQ154" s="350"/>
    </row>
    <row r="156" spans="3:43" ht="18.75" x14ac:dyDescent="0.3">
      <c r="C156" s="422"/>
      <c r="H156" s="423"/>
      <c r="I156" s="423"/>
      <c r="J156" s="423"/>
      <c r="K156" s="423"/>
      <c r="L156" s="423"/>
      <c r="M156" s="423"/>
      <c r="N156" s="423"/>
      <c r="O156" s="423"/>
      <c r="P156" s="423"/>
      <c r="Q156" s="423"/>
      <c r="R156" s="423"/>
      <c r="S156" s="423"/>
      <c r="T156" s="423"/>
      <c r="U156" s="423"/>
      <c r="V156" s="423"/>
      <c r="W156" s="423"/>
      <c r="X156" s="423"/>
      <c r="Y156" s="423"/>
      <c r="Z156" s="423"/>
      <c r="AA156" s="423"/>
      <c r="AB156" s="423"/>
      <c r="AC156" s="423"/>
      <c r="AD156" s="423"/>
      <c r="AE156" s="423"/>
      <c r="AF156" s="423"/>
      <c r="AG156" s="423"/>
      <c r="AH156" s="423"/>
      <c r="AI156" s="423"/>
      <c r="AJ156" s="423"/>
      <c r="AK156" s="423"/>
      <c r="AL156" s="423"/>
      <c r="AM156" s="423"/>
      <c r="AN156" s="423"/>
      <c r="AO156" s="423"/>
      <c r="AP156" s="423"/>
      <c r="AQ156" s="423"/>
    </row>
    <row r="161" spans="3:43" ht="18.75" x14ac:dyDescent="0.3">
      <c r="C161" s="424"/>
      <c r="D161" s="376"/>
      <c r="E161" s="425"/>
      <c r="F161" s="425"/>
      <c r="G161" s="425"/>
      <c r="H161" s="425"/>
      <c r="I161" s="425"/>
      <c r="J161" s="425"/>
      <c r="K161" s="425"/>
      <c r="L161" s="425"/>
      <c r="M161" s="425"/>
      <c r="N161" s="425"/>
      <c r="O161" s="425"/>
      <c r="P161" s="425"/>
      <c r="Q161" s="425"/>
      <c r="R161" s="425"/>
      <c r="S161" s="425"/>
      <c r="T161" s="425"/>
      <c r="U161" s="425"/>
      <c r="V161" s="425"/>
      <c r="W161" s="425"/>
      <c r="X161" s="425"/>
      <c r="Y161" s="425"/>
      <c r="Z161" s="425"/>
      <c r="AA161" s="425"/>
      <c r="AB161" s="425"/>
      <c r="AC161" s="425"/>
      <c r="AD161" s="425"/>
      <c r="AE161" s="425"/>
      <c r="AF161" s="425"/>
      <c r="AG161" s="425"/>
      <c r="AH161" s="425"/>
      <c r="AI161" s="425"/>
      <c r="AJ161" s="425"/>
      <c r="AK161" s="425"/>
      <c r="AL161" s="425"/>
      <c r="AM161" s="425"/>
      <c r="AN161" s="425"/>
      <c r="AO161" s="425"/>
      <c r="AP161" s="425"/>
      <c r="AQ161" s="425"/>
    </row>
    <row r="162" spans="3:43" x14ac:dyDescent="0.25">
      <c r="E162" s="338"/>
      <c r="F162" s="338"/>
      <c r="G162" s="338"/>
      <c r="K162" s="409"/>
      <c r="L162" s="409"/>
      <c r="M162" s="409"/>
    </row>
    <row r="163" spans="3:43" x14ac:dyDescent="0.25">
      <c r="C163" s="376"/>
      <c r="K163" s="409"/>
      <c r="L163" s="409"/>
      <c r="M163" s="409"/>
    </row>
    <row r="164" spans="3:43" x14ac:dyDescent="0.25">
      <c r="H164" s="350"/>
      <c r="I164" s="350"/>
      <c r="J164" s="350"/>
      <c r="K164" s="350"/>
      <c r="L164" s="350"/>
      <c r="M164" s="350"/>
      <c r="N164" s="350"/>
      <c r="O164" s="350"/>
      <c r="P164" s="350"/>
      <c r="Q164" s="350"/>
      <c r="R164" s="350"/>
      <c r="S164" s="350"/>
      <c r="T164" s="350"/>
      <c r="U164" s="350"/>
      <c r="V164" s="350"/>
      <c r="W164" s="350"/>
      <c r="X164" s="350"/>
      <c r="Y164" s="350"/>
      <c r="Z164" s="350"/>
      <c r="AA164" s="350"/>
      <c r="AB164" s="350"/>
      <c r="AC164" s="350"/>
      <c r="AD164" s="350"/>
      <c r="AE164" s="350"/>
      <c r="AF164" s="350"/>
      <c r="AG164" s="350"/>
      <c r="AH164" s="350"/>
      <c r="AI164" s="350"/>
      <c r="AJ164" s="350"/>
      <c r="AK164" s="350"/>
      <c r="AL164" s="350"/>
      <c r="AM164" s="350"/>
      <c r="AN164" s="350"/>
      <c r="AO164" s="350"/>
      <c r="AP164" s="350"/>
      <c r="AQ164" s="350"/>
    </row>
    <row r="165" spans="3:43" x14ac:dyDescent="0.25">
      <c r="H165" s="350"/>
      <c r="I165" s="350"/>
      <c r="J165" s="350"/>
      <c r="K165" s="350"/>
      <c r="L165" s="350"/>
      <c r="M165" s="350"/>
      <c r="N165" s="350"/>
      <c r="O165" s="350"/>
      <c r="P165" s="350"/>
      <c r="Q165" s="350"/>
      <c r="R165" s="350"/>
      <c r="S165" s="350"/>
      <c r="T165" s="350"/>
      <c r="U165" s="350"/>
      <c r="V165" s="350"/>
      <c r="W165" s="350"/>
      <c r="X165" s="350"/>
      <c r="Y165" s="350"/>
      <c r="Z165" s="350"/>
      <c r="AA165" s="350"/>
      <c r="AB165" s="350"/>
      <c r="AC165" s="350"/>
      <c r="AD165" s="350"/>
      <c r="AE165" s="350"/>
      <c r="AF165" s="350"/>
      <c r="AG165" s="350"/>
      <c r="AH165" s="350"/>
      <c r="AI165" s="350"/>
      <c r="AJ165" s="350"/>
      <c r="AK165" s="350"/>
      <c r="AL165" s="350"/>
      <c r="AM165" s="350"/>
      <c r="AN165" s="350"/>
      <c r="AO165" s="350"/>
      <c r="AP165" s="350"/>
      <c r="AQ165" s="350"/>
    </row>
    <row r="166" spans="3:43" x14ac:dyDescent="0.25">
      <c r="G166" s="376"/>
      <c r="H166" s="350"/>
      <c r="I166" s="350"/>
      <c r="J166" s="350"/>
      <c r="K166" s="350"/>
      <c r="L166" s="350"/>
      <c r="M166" s="350"/>
      <c r="N166" s="350"/>
      <c r="O166" s="350"/>
      <c r="P166" s="350"/>
      <c r="Q166" s="350"/>
      <c r="R166" s="350"/>
      <c r="S166" s="350"/>
      <c r="T166" s="350"/>
      <c r="U166" s="350"/>
      <c r="V166" s="350"/>
      <c r="W166" s="350"/>
      <c r="X166" s="350"/>
      <c r="Y166" s="350"/>
      <c r="Z166" s="350"/>
      <c r="AA166" s="350"/>
      <c r="AB166" s="350"/>
      <c r="AC166" s="350"/>
      <c r="AD166" s="350"/>
      <c r="AE166" s="350"/>
      <c r="AF166" s="350"/>
      <c r="AG166" s="350"/>
      <c r="AH166" s="350"/>
      <c r="AI166" s="350"/>
      <c r="AJ166" s="350"/>
      <c r="AK166" s="350"/>
      <c r="AL166" s="350"/>
      <c r="AM166" s="350"/>
      <c r="AN166" s="350"/>
      <c r="AO166" s="350"/>
      <c r="AP166" s="350"/>
      <c r="AQ166" s="350"/>
    </row>
    <row r="167" spans="3:43" x14ac:dyDescent="0.25">
      <c r="H167" s="350"/>
      <c r="I167" s="350"/>
      <c r="J167" s="350"/>
      <c r="K167" s="350"/>
      <c r="L167" s="350"/>
      <c r="M167" s="350"/>
      <c r="N167" s="350"/>
      <c r="O167" s="350"/>
      <c r="P167" s="350"/>
      <c r="Q167" s="350"/>
      <c r="R167" s="350"/>
      <c r="S167" s="350"/>
      <c r="T167" s="350"/>
      <c r="U167" s="350"/>
      <c r="V167" s="350"/>
      <c r="W167" s="350"/>
      <c r="X167" s="350"/>
      <c r="Y167" s="350"/>
      <c r="Z167" s="350"/>
      <c r="AA167" s="350"/>
      <c r="AB167" s="350"/>
      <c r="AC167" s="350"/>
      <c r="AD167" s="350"/>
      <c r="AE167" s="350"/>
      <c r="AF167" s="350"/>
      <c r="AG167" s="350"/>
      <c r="AH167" s="350"/>
      <c r="AI167" s="350"/>
      <c r="AJ167" s="350"/>
      <c r="AK167" s="350"/>
      <c r="AL167" s="350"/>
      <c r="AM167" s="350"/>
      <c r="AN167" s="350"/>
      <c r="AO167" s="350"/>
      <c r="AP167" s="350"/>
      <c r="AQ167" s="350"/>
    </row>
    <row r="168" spans="3:43" x14ac:dyDescent="0.25">
      <c r="H168" s="350"/>
      <c r="I168" s="350"/>
      <c r="J168" s="350"/>
      <c r="K168" s="350"/>
      <c r="L168" s="350"/>
      <c r="M168" s="350"/>
      <c r="N168" s="350"/>
      <c r="O168" s="350"/>
      <c r="P168" s="350"/>
      <c r="Q168" s="350"/>
      <c r="R168" s="350"/>
      <c r="S168" s="350"/>
      <c r="T168" s="350"/>
      <c r="U168" s="350"/>
      <c r="V168" s="350"/>
      <c r="W168" s="350"/>
      <c r="X168" s="350"/>
      <c r="Y168" s="350"/>
      <c r="Z168" s="350"/>
      <c r="AA168" s="350"/>
      <c r="AB168" s="350"/>
      <c r="AC168" s="350"/>
      <c r="AD168" s="350"/>
      <c r="AE168" s="350"/>
      <c r="AF168" s="350"/>
      <c r="AG168" s="350"/>
      <c r="AH168" s="350"/>
      <c r="AI168" s="350"/>
      <c r="AJ168" s="350"/>
      <c r="AK168" s="350"/>
      <c r="AL168" s="350"/>
      <c r="AM168" s="350"/>
      <c r="AN168" s="350"/>
      <c r="AO168" s="350"/>
      <c r="AP168" s="350"/>
      <c r="AQ168" s="350"/>
    </row>
    <row r="169" spans="3:43" x14ac:dyDescent="0.25">
      <c r="C169" s="376"/>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50"/>
      <c r="AL169" s="350"/>
      <c r="AM169" s="350"/>
      <c r="AN169" s="350"/>
      <c r="AO169" s="350"/>
      <c r="AP169" s="350"/>
      <c r="AQ169" s="350"/>
    </row>
    <row r="170" spans="3:43" x14ac:dyDescent="0.25">
      <c r="H170" s="350"/>
      <c r="I170" s="350"/>
      <c r="J170" s="350"/>
      <c r="K170" s="350"/>
      <c r="L170" s="350"/>
      <c r="M170" s="350"/>
      <c r="N170" s="350"/>
      <c r="O170" s="350"/>
      <c r="P170" s="350"/>
      <c r="Q170" s="350"/>
      <c r="R170" s="350"/>
      <c r="S170" s="350"/>
      <c r="T170" s="350"/>
      <c r="U170" s="350"/>
      <c r="V170" s="350"/>
      <c r="W170" s="350"/>
      <c r="X170" s="350"/>
      <c r="Y170" s="350"/>
      <c r="Z170" s="350"/>
      <c r="AA170" s="350"/>
      <c r="AB170" s="350"/>
      <c r="AC170" s="350"/>
      <c r="AD170" s="350"/>
      <c r="AE170" s="350"/>
      <c r="AF170" s="350"/>
      <c r="AG170" s="350"/>
      <c r="AH170" s="350"/>
      <c r="AI170" s="350"/>
      <c r="AJ170" s="350"/>
      <c r="AK170" s="350"/>
      <c r="AL170" s="350"/>
      <c r="AM170" s="350"/>
      <c r="AN170" s="350"/>
      <c r="AO170" s="350"/>
      <c r="AP170" s="350"/>
      <c r="AQ170" s="350"/>
    </row>
    <row r="171" spans="3:43" x14ac:dyDescent="0.25">
      <c r="G171" s="426"/>
      <c r="H171" s="350"/>
      <c r="I171" s="350"/>
      <c r="J171" s="350"/>
      <c r="K171" s="350"/>
      <c r="L171" s="350"/>
      <c r="M171" s="350"/>
      <c r="N171" s="350"/>
      <c r="O171" s="350"/>
      <c r="P171" s="350"/>
      <c r="Q171" s="350"/>
      <c r="R171" s="350"/>
      <c r="S171" s="350"/>
      <c r="T171" s="350"/>
      <c r="U171" s="350"/>
      <c r="V171" s="350"/>
      <c r="W171" s="350"/>
      <c r="X171" s="350"/>
      <c r="Y171" s="350"/>
      <c r="Z171" s="350"/>
      <c r="AA171" s="350"/>
      <c r="AB171" s="350"/>
      <c r="AC171" s="350"/>
      <c r="AD171" s="350"/>
      <c r="AE171" s="350"/>
      <c r="AF171" s="350"/>
      <c r="AG171" s="350"/>
      <c r="AH171" s="350"/>
      <c r="AI171" s="350"/>
      <c r="AJ171" s="350"/>
      <c r="AK171" s="350"/>
      <c r="AL171" s="350"/>
      <c r="AM171" s="350"/>
      <c r="AN171" s="350"/>
      <c r="AO171" s="350"/>
      <c r="AP171" s="350"/>
      <c r="AQ171" s="350"/>
    </row>
    <row r="172" spans="3:43" x14ac:dyDescent="0.25">
      <c r="H172" s="350"/>
      <c r="I172" s="350"/>
      <c r="J172" s="350"/>
      <c r="K172" s="350"/>
      <c r="L172" s="350"/>
      <c r="M172" s="350"/>
      <c r="N172" s="350"/>
      <c r="O172" s="350"/>
      <c r="P172" s="350"/>
      <c r="Q172" s="350"/>
      <c r="R172" s="350"/>
      <c r="S172" s="350"/>
      <c r="T172" s="350"/>
      <c r="U172" s="350"/>
      <c r="V172" s="350"/>
      <c r="W172" s="350"/>
      <c r="X172" s="350"/>
      <c r="Y172" s="350"/>
      <c r="Z172" s="350"/>
      <c r="AA172" s="350"/>
      <c r="AB172" s="350"/>
      <c r="AC172" s="350"/>
      <c r="AD172" s="350"/>
      <c r="AE172" s="350"/>
      <c r="AF172" s="350"/>
      <c r="AG172" s="350"/>
      <c r="AH172" s="350"/>
      <c r="AI172" s="350"/>
      <c r="AJ172" s="350"/>
      <c r="AK172" s="350"/>
      <c r="AL172" s="350"/>
      <c r="AM172" s="350"/>
      <c r="AN172" s="350"/>
      <c r="AO172" s="350"/>
      <c r="AP172" s="350"/>
      <c r="AQ172" s="350"/>
    </row>
    <row r="173" spans="3:43" x14ac:dyDescent="0.25">
      <c r="C173" s="427"/>
      <c r="H173" s="350"/>
      <c r="I173" s="350"/>
      <c r="J173" s="350"/>
      <c r="K173" s="350"/>
      <c r="L173" s="350"/>
      <c r="M173" s="350"/>
      <c r="N173" s="350"/>
      <c r="O173" s="350"/>
      <c r="P173" s="350"/>
      <c r="Q173" s="350"/>
      <c r="R173" s="350"/>
      <c r="S173" s="350"/>
      <c r="T173" s="350"/>
      <c r="U173" s="350"/>
      <c r="V173" s="350"/>
      <c r="W173" s="350"/>
      <c r="X173" s="350"/>
      <c r="Y173" s="350"/>
      <c r="Z173" s="350"/>
      <c r="AA173" s="350"/>
      <c r="AB173" s="350"/>
      <c r="AC173" s="350"/>
      <c r="AD173" s="350"/>
      <c r="AE173" s="350"/>
      <c r="AF173" s="350"/>
      <c r="AG173" s="350"/>
      <c r="AH173" s="350"/>
      <c r="AI173" s="350"/>
      <c r="AJ173" s="350"/>
      <c r="AK173" s="350"/>
      <c r="AL173" s="350"/>
      <c r="AM173" s="350"/>
      <c r="AN173" s="350"/>
      <c r="AO173" s="350"/>
      <c r="AP173" s="350"/>
      <c r="AQ173" s="350"/>
    </row>
    <row r="174" spans="3:43" x14ac:dyDescent="0.25">
      <c r="C174" s="376"/>
      <c r="D174" s="376"/>
      <c r="E174" s="376"/>
      <c r="F174" s="376"/>
      <c r="H174" s="350"/>
      <c r="I174" s="350"/>
      <c r="J174" s="350"/>
      <c r="K174" s="350"/>
      <c r="L174" s="350"/>
      <c r="M174" s="350"/>
      <c r="N174" s="350"/>
      <c r="O174" s="350"/>
      <c r="P174" s="350"/>
      <c r="Q174" s="350"/>
      <c r="R174" s="350"/>
      <c r="S174" s="350"/>
      <c r="T174" s="350"/>
      <c r="U174" s="350"/>
      <c r="V174" s="350"/>
      <c r="W174" s="350"/>
      <c r="X174" s="350"/>
      <c r="Y174" s="350"/>
      <c r="Z174" s="350"/>
      <c r="AA174" s="350"/>
      <c r="AB174" s="350"/>
      <c r="AC174" s="350"/>
      <c r="AD174" s="350"/>
      <c r="AE174" s="350"/>
      <c r="AF174" s="350"/>
      <c r="AG174" s="350"/>
      <c r="AH174" s="350"/>
      <c r="AI174" s="350"/>
      <c r="AJ174" s="350"/>
      <c r="AK174" s="350"/>
      <c r="AL174" s="350"/>
      <c r="AM174" s="350"/>
      <c r="AN174" s="350"/>
      <c r="AO174" s="350"/>
      <c r="AP174" s="350"/>
      <c r="AQ174" s="350"/>
    </row>
    <row r="175" spans="3:43" x14ac:dyDescent="0.25">
      <c r="C175" s="376"/>
      <c r="H175" s="350"/>
      <c r="I175" s="350"/>
      <c r="J175" s="350"/>
      <c r="K175" s="350"/>
      <c r="L175" s="350"/>
      <c r="M175" s="350"/>
      <c r="N175" s="350"/>
      <c r="O175" s="350"/>
      <c r="P175" s="350"/>
      <c r="Q175" s="350"/>
      <c r="R175" s="350"/>
      <c r="S175" s="350"/>
      <c r="T175" s="350"/>
      <c r="U175" s="350"/>
      <c r="V175" s="350"/>
      <c r="W175" s="350"/>
      <c r="X175" s="350"/>
      <c r="Y175" s="350"/>
      <c r="Z175" s="350"/>
      <c r="AA175" s="350"/>
      <c r="AB175" s="350"/>
      <c r="AC175" s="350"/>
      <c r="AD175" s="350"/>
      <c r="AE175" s="350"/>
      <c r="AF175" s="350"/>
      <c r="AG175" s="350"/>
      <c r="AH175" s="350"/>
      <c r="AI175" s="350"/>
      <c r="AJ175" s="350"/>
      <c r="AK175" s="350"/>
      <c r="AL175" s="350"/>
      <c r="AM175" s="350"/>
      <c r="AN175" s="350"/>
      <c r="AO175" s="350"/>
      <c r="AP175" s="350"/>
      <c r="AQ175" s="350"/>
    </row>
    <row r="176" spans="3:43" x14ac:dyDescent="0.25">
      <c r="C176" s="428"/>
      <c r="H176" s="350"/>
      <c r="I176" s="350"/>
      <c r="J176" s="350"/>
      <c r="K176" s="350"/>
      <c r="L176" s="350"/>
      <c r="M176" s="350"/>
      <c r="N176" s="350"/>
      <c r="O176" s="350"/>
      <c r="P176" s="350"/>
      <c r="Q176" s="350"/>
      <c r="R176" s="350"/>
      <c r="S176" s="350"/>
      <c r="T176" s="350"/>
      <c r="U176" s="350"/>
      <c r="V176" s="350"/>
      <c r="W176" s="350"/>
      <c r="X176" s="350"/>
      <c r="Y176" s="350"/>
      <c r="Z176" s="350"/>
      <c r="AA176" s="350"/>
      <c r="AB176" s="350"/>
      <c r="AC176" s="350"/>
      <c r="AD176" s="350"/>
      <c r="AE176" s="350"/>
      <c r="AF176" s="350"/>
      <c r="AG176" s="350"/>
      <c r="AH176" s="350"/>
      <c r="AI176" s="350"/>
      <c r="AJ176" s="350"/>
      <c r="AK176" s="350"/>
      <c r="AL176" s="350"/>
      <c r="AM176" s="350"/>
      <c r="AN176" s="350"/>
      <c r="AO176" s="350"/>
      <c r="AP176" s="350"/>
      <c r="AQ176" s="350"/>
    </row>
    <row r="177" spans="3:43" x14ac:dyDescent="0.25">
      <c r="C177" s="428"/>
      <c r="H177" s="350"/>
      <c r="I177" s="350"/>
      <c r="J177" s="350"/>
      <c r="K177" s="350"/>
      <c r="L177" s="350"/>
      <c r="M177" s="350"/>
      <c r="N177" s="350"/>
      <c r="O177" s="350"/>
      <c r="P177" s="350"/>
      <c r="Q177" s="350"/>
      <c r="R177" s="350"/>
      <c r="S177" s="350"/>
      <c r="T177" s="350"/>
      <c r="U177" s="350"/>
      <c r="V177" s="350"/>
      <c r="W177" s="350"/>
      <c r="X177" s="350"/>
      <c r="Y177" s="350"/>
      <c r="Z177" s="350"/>
      <c r="AA177" s="350"/>
      <c r="AB177" s="350"/>
      <c r="AC177" s="350"/>
      <c r="AD177" s="350"/>
      <c r="AE177" s="350"/>
      <c r="AF177" s="350"/>
      <c r="AG177" s="350"/>
      <c r="AH177" s="350"/>
      <c r="AI177" s="350"/>
      <c r="AJ177" s="350"/>
      <c r="AK177" s="350"/>
      <c r="AL177" s="350"/>
      <c r="AM177" s="350"/>
      <c r="AN177" s="350"/>
      <c r="AO177" s="350"/>
      <c r="AP177" s="350"/>
      <c r="AQ177" s="350"/>
    </row>
    <row r="178" spans="3:43" x14ac:dyDescent="0.25">
      <c r="C178" s="428"/>
      <c r="H178" s="350"/>
      <c r="I178" s="350"/>
      <c r="J178" s="350"/>
      <c r="K178" s="350"/>
      <c r="L178" s="350"/>
      <c r="M178" s="350"/>
      <c r="N178" s="350"/>
      <c r="O178" s="350"/>
      <c r="P178" s="350"/>
      <c r="Q178" s="350"/>
      <c r="R178" s="350"/>
      <c r="S178" s="350"/>
      <c r="T178" s="350"/>
      <c r="U178" s="350"/>
      <c r="V178" s="350"/>
      <c r="W178" s="350"/>
      <c r="X178" s="350"/>
      <c r="Y178" s="350"/>
      <c r="Z178" s="350"/>
      <c r="AA178" s="350"/>
      <c r="AB178" s="350"/>
      <c r="AC178" s="350"/>
      <c r="AD178" s="350"/>
      <c r="AE178" s="350"/>
      <c r="AF178" s="350"/>
      <c r="AG178" s="350"/>
      <c r="AH178" s="350"/>
      <c r="AI178" s="350"/>
      <c r="AJ178" s="350"/>
      <c r="AK178" s="350"/>
      <c r="AL178" s="350"/>
      <c r="AM178" s="350"/>
      <c r="AN178" s="350"/>
      <c r="AO178" s="350"/>
      <c r="AP178" s="350"/>
      <c r="AQ178" s="350"/>
    </row>
    <row r="179" spans="3:43" x14ac:dyDescent="0.25">
      <c r="C179" s="428"/>
      <c r="H179" s="350"/>
      <c r="I179" s="350"/>
      <c r="J179" s="350"/>
      <c r="K179" s="350"/>
      <c r="L179" s="350"/>
      <c r="M179" s="350"/>
      <c r="N179" s="350"/>
      <c r="O179" s="350"/>
      <c r="P179" s="350"/>
      <c r="Q179" s="350"/>
      <c r="R179" s="350"/>
      <c r="S179" s="350"/>
      <c r="T179" s="350"/>
      <c r="U179" s="350"/>
      <c r="V179" s="350"/>
      <c r="W179" s="350"/>
      <c r="X179" s="350"/>
      <c r="Y179" s="350"/>
      <c r="Z179" s="350"/>
      <c r="AA179" s="350"/>
      <c r="AB179" s="350"/>
      <c r="AC179" s="350"/>
      <c r="AD179" s="350"/>
      <c r="AE179" s="350"/>
      <c r="AF179" s="350"/>
      <c r="AG179" s="350"/>
      <c r="AH179" s="350"/>
      <c r="AI179" s="350"/>
      <c r="AJ179" s="350"/>
      <c r="AK179" s="350"/>
      <c r="AL179" s="350"/>
      <c r="AM179" s="350"/>
      <c r="AN179" s="350"/>
      <c r="AO179" s="350"/>
      <c r="AP179" s="350"/>
      <c r="AQ179" s="350"/>
    </row>
    <row r="180" spans="3:43" x14ac:dyDescent="0.25">
      <c r="C180" s="376"/>
      <c r="H180" s="350"/>
      <c r="I180" s="350"/>
      <c r="J180" s="350"/>
      <c r="K180" s="350"/>
      <c r="L180" s="350"/>
      <c r="M180" s="350"/>
      <c r="N180" s="350"/>
      <c r="O180" s="350"/>
      <c r="P180" s="350"/>
      <c r="Q180" s="350"/>
      <c r="R180" s="350"/>
      <c r="S180" s="350"/>
      <c r="T180" s="350"/>
      <c r="U180" s="350"/>
      <c r="V180" s="350"/>
      <c r="W180" s="350"/>
      <c r="X180" s="350"/>
      <c r="Y180" s="350"/>
      <c r="Z180" s="350"/>
      <c r="AA180" s="350"/>
      <c r="AB180" s="350"/>
      <c r="AC180" s="350"/>
      <c r="AD180" s="350"/>
      <c r="AE180" s="350"/>
      <c r="AF180" s="350"/>
      <c r="AG180" s="350"/>
      <c r="AH180" s="350"/>
      <c r="AI180" s="350"/>
      <c r="AJ180" s="350"/>
      <c r="AK180" s="350"/>
      <c r="AL180" s="350"/>
      <c r="AM180" s="350"/>
      <c r="AN180" s="350"/>
      <c r="AO180" s="350"/>
      <c r="AP180" s="350"/>
      <c r="AQ180" s="350"/>
    </row>
    <row r="181" spans="3:43" x14ac:dyDescent="0.25">
      <c r="C181" s="376"/>
      <c r="H181" s="350"/>
      <c r="I181" s="350"/>
      <c r="J181" s="350"/>
      <c r="K181" s="429"/>
      <c r="L181" s="350"/>
      <c r="M181" s="350"/>
      <c r="N181" s="350"/>
      <c r="O181" s="350"/>
      <c r="P181" s="350"/>
      <c r="Q181" s="350"/>
      <c r="R181" s="350"/>
      <c r="S181" s="350"/>
      <c r="T181" s="350"/>
      <c r="U181" s="350"/>
      <c r="V181" s="350"/>
      <c r="W181" s="350"/>
      <c r="X181" s="350"/>
      <c r="Y181" s="350"/>
      <c r="Z181" s="350"/>
      <c r="AA181" s="350"/>
      <c r="AB181" s="350"/>
      <c r="AC181" s="350"/>
      <c r="AD181" s="350"/>
      <c r="AE181" s="350"/>
      <c r="AF181" s="350"/>
      <c r="AG181" s="350"/>
      <c r="AH181" s="350"/>
      <c r="AI181" s="350"/>
      <c r="AJ181" s="350"/>
      <c r="AK181" s="350"/>
      <c r="AL181" s="350"/>
      <c r="AM181" s="350"/>
      <c r="AN181" s="350"/>
      <c r="AO181" s="350"/>
      <c r="AP181" s="350"/>
      <c r="AQ181" s="350"/>
    </row>
    <row r="182" spans="3:43" x14ac:dyDescent="0.25">
      <c r="H182" s="350"/>
      <c r="I182" s="350"/>
      <c r="J182" s="350"/>
      <c r="K182" s="429"/>
      <c r="L182" s="350"/>
      <c r="M182" s="350"/>
      <c r="N182" s="350"/>
      <c r="O182" s="350"/>
      <c r="P182" s="350"/>
      <c r="Q182" s="350"/>
      <c r="R182" s="350"/>
      <c r="S182" s="350"/>
      <c r="T182" s="350"/>
      <c r="U182" s="350"/>
      <c r="V182" s="350"/>
      <c r="W182" s="350"/>
      <c r="X182" s="350"/>
      <c r="Y182" s="350"/>
      <c r="Z182" s="350"/>
      <c r="AA182" s="350"/>
      <c r="AB182" s="350"/>
      <c r="AC182" s="350"/>
      <c r="AD182" s="350"/>
      <c r="AE182" s="350"/>
      <c r="AF182" s="350"/>
      <c r="AG182" s="350"/>
      <c r="AH182" s="350"/>
      <c r="AI182" s="350"/>
      <c r="AJ182" s="350"/>
      <c r="AK182" s="350"/>
      <c r="AL182" s="350"/>
      <c r="AM182" s="350"/>
      <c r="AN182" s="350"/>
      <c r="AO182" s="350"/>
      <c r="AP182" s="350"/>
      <c r="AQ182" s="350"/>
    </row>
    <row r="183" spans="3:43" x14ac:dyDescent="0.25">
      <c r="H183" s="350"/>
      <c r="I183" s="350"/>
      <c r="J183" s="350"/>
      <c r="K183" s="350"/>
      <c r="L183" s="350"/>
      <c r="M183" s="350"/>
      <c r="N183" s="350"/>
      <c r="O183" s="350"/>
      <c r="P183" s="350"/>
      <c r="Q183" s="350"/>
      <c r="R183" s="350"/>
      <c r="S183" s="350"/>
      <c r="T183" s="350"/>
      <c r="U183" s="350"/>
      <c r="V183" s="350"/>
      <c r="W183" s="350"/>
      <c r="X183" s="350"/>
      <c r="Y183" s="350"/>
      <c r="Z183" s="350"/>
      <c r="AA183" s="350"/>
      <c r="AB183" s="350"/>
      <c r="AC183" s="350"/>
      <c r="AD183" s="350"/>
      <c r="AE183" s="350"/>
      <c r="AF183" s="350"/>
      <c r="AG183" s="350"/>
      <c r="AH183" s="350"/>
      <c r="AI183" s="350"/>
      <c r="AJ183" s="350"/>
      <c r="AK183" s="350"/>
      <c r="AL183" s="350"/>
      <c r="AM183" s="350"/>
      <c r="AN183" s="350"/>
      <c r="AO183" s="350"/>
      <c r="AP183" s="350"/>
      <c r="AQ183" s="350"/>
    </row>
    <row r="184" spans="3:43" x14ac:dyDescent="0.25">
      <c r="H184" s="350"/>
      <c r="I184" s="350"/>
      <c r="J184" s="350"/>
      <c r="K184" s="350"/>
      <c r="L184" s="350"/>
      <c r="M184" s="350"/>
      <c r="N184" s="350"/>
      <c r="O184" s="350"/>
      <c r="P184" s="350"/>
      <c r="Q184" s="350"/>
      <c r="R184" s="350"/>
      <c r="S184" s="350"/>
      <c r="T184" s="350"/>
      <c r="U184" s="350"/>
      <c r="V184" s="350"/>
      <c r="W184" s="350"/>
      <c r="X184" s="350"/>
      <c r="Y184" s="350"/>
      <c r="Z184" s="350"/>
      <c r="AA184" s="350"/>
      <c r="AB184" s="350"/>
      <c r="AC184" s="350"/>
      <c r="AD184" s="350"/>
      <c r="AE184" s="350"/>
      <c r="AF184" s="350"/>
      <c r="AG184" s="350"/>
      <c r="AH184" s="350"/>
      <c r="AI184" s="350"/>
      <c r="AJ184" s="350"/>
      <c r="AK184" s="350"/>
      <c r="AL184" s="350"/>
      <c r="AM184" s="350"/>
      <c r="AN184" s="350"/>
      <c r="AO184" s="350"/>
      <c r="AP184" s="350"/>
      <c r="AQ184" s="350"/>
    </row>
    <row r="185" spans="3:43" x14ac:dyDescent="0.25">
      <c r="H185" s="350"/>
      <c r="I185" s="350"/>
      <c r="J185" s="350"/>
      <c r="K185" s="350"/>
      <c r="L185" s="350"/>
      <c r="M185" s="350"/>
      <c r="N185" s="350"/>
      <c r="O185" s="350"/>
      <c r="P185" s="350"/>
      <c r="Q185" s="350"/>
      <c r="R185" s="350"/>
      <c r="S185" s="350"/>
      <c r="T185" s="350"/>
      <c r="U185" s="350"/>
      <c r="V185" s="350"/>
      <c r="W185" s="350"/>
      <c r="X185" s="350"/>
      <c r="Y185" s="350"/>
      <c r="Z185" s="350"/>
      <c r="AA185" s="350"/>
      <c r="AB185" s="350"/>
      <c r="AC185" s="350"/>
      <c r="AD185" s="350"/>
      <c r="AE185" s="350"/>
      <c r="AF185" s="350"/>
      <c r="AG185" s="350"/>
      <c r="AH185" s="350"/>
      <c r="AI185" s="350"/>
      <c r="AJ185" s="350"/>
      <c r="AK185" s="350"/>
      <c r="AL185" s="350"/>
      <c r="AM185" s="350"/>
      <c r="AN185" s="350"/>
      <c r="AO185" s="350"/>
      <c r="AP185" s="350"/>
      <c r="AQ185" s="350"/>
    </row>
    <row r="186" spans="3:43" x14ac:dyDescent="0.25">
      <c r="C186" s="376"/>
      <c r="H186" s="350"/>
      <c r="I186" s="350"/>
      <c r="J186" s="350"/>
      <c r="K186" s="350"/>
      <c r="L186" s="350"/>
      <c r="M186" s="350"/>
      <c r="N186" s="350"/>
      <c r="O186" s="350"/>
      <c r="P186" s="350"/>
      <c r="Q186" s="350"/>
      <c r="R186" s="350"/>
      <c r="S186" s="350"/>
      <c r="T186" s="350"/>
      <c r="U186" s="350"/>
      <c r="V186" s="350"/>
      <c r="W186" s="350"/>
      <c r="X186" s="350"/>
      <c r="Y186" s="350"/>
      <c r="Z186" s="350"/>
      <c r="AA186" s="350"/>
      <c r="AB186" s="350"/>
      <c r="AC186" s="350"/>
      <c r="AD186" s="350"/>
      <c r="AE186" s="350"/>
      <c r="AF186" s="350"/>
      <c r="AG186" s="350"/>
      <c r="AH186" s="350"/>
      <c r="AI186" s="350"/>
      <c r="AJ186" s="350"/>
      <c r="AK186" s="350"/>
      <c r="AL186" s="350"/>
      <c r="AM186" s="350"/>
      <c r="AN186" s="350"/>
      <c r="AO186" s="350"/>
      <c r="AP186" s="350"/>
      <c r="AQ186" s="350"/>
    </row>
    <row r="187" spans="3:43" x14ac:dyDescent="0.25">
      <c r="H187" s="350"/>
      <c r="I187" s="350"/>
      <c r="J187" s="350"/>
      <c r="K187" s="350"/>
      <c r="L187" s="350"/>
      <c r="M187" s="350"/>
      <c r="N187" s="350"/>
      <c r="O187" s="350"/>
      <c r="P187" s="350"/>
      <c r="Q187" s="350"/>
      <c r="R187" s="350"/>
      <c r="S187" s="350"/>
      <c r="T187" s="350"/>
      <c r="U187" s="350"/>
      <c r="V187" s="350"/>
      <c r="W187" s="350"/>
      <c r="X187" s="350"/>
      <c r="Y187" s="350"/>
      <c r="Z187" s="350"/>
      <c r="AA187" s="350"/>
      <c r="AB187" s="350"/>
      <c r="AC187" s="350"/>
      <c r="AD187" s="350"/>
      <c r="AE187" s="350"/>
      <c r="AF187" s="350"/>
      <c r="AG187" s="350"/>
      <c r="AH187" s="350"/>
      <c r="AI187" s="350"/>
      <c r="AJ187" s="350"/>
      <c r="AK187" s="350"/>
      <c r="AL187" s="350"/>
      <c r="AM187" s="350"/>
      <c r="AN187" s="350"/>
      <c r="AO187" s="350"/>
      <c r="AP187" s="350"/>
      <c r="AQ187" s="350"/>
    </row>
    <row r="188" spans="3:43" x14ac:dyDescent="0.25">
      <c r="C188" s="376"/>
      <c r="H188" s="350"/>
      <c r="I188" s="350"/>
      <c r="J188" s="350"/>
      <c r="K188" s="350"/>
      <c r="L188" s="350"/>
      <c r="M188" s="350"/>
      <c r="N188" s="350"/>
      <c r="O188" s="350"/>
      <c r="P188" s="350"/>
      <c r="Q188" s="350"/>
      <c r="R188" s="350"/>
      <c r="S188" s="350"/>
      <c r="T188" s="350"/>
      <c r="U188" s="350"/>
      <c r="V188" s="350"/>
      <c r="W188" s="350"/>
      <c r="X188" s="350"/>
      <c r="Y188" s="350"/>
      <c r="Z188" s="350"/>
      <c r="AA188" s="350"/>
      <c r="AB188" s="350"/>
      <c r="AC188" s="350"/>
      <c r="AD188" s="350"/>
      <c r="AE188" s="350"/>
      <c r="AF188" s="350"/>
      <c r="AG188" s="350"/>
      <c r="AH188" s="350"/>
      <c r="AI188" s="350"/>
      <c r="AJ188" s="350"/>
      <c r="AK188" s="350"/>
      <c r="AL188" s="350"/>
      <c r="AM188" s="350"/>
      <c r="AN188" s="350"/>
      <c r="AO188" s="350"/>
      <c r="AP188" s="350"/>
      <c r="AQ188" s="350"/>
    </row>
    <row r="189" spans="3:43" x14ac:dyDescent="0.25">
      <c r="H189" s="350"/>
      <c r="I189" s="350"/>
      <c r="J189" s="350"/>
      <c r="K189" s="350"/>
      <c r="L189" s="350"/>
      <c r="M189" s="350"/>
      <c r="N189" s="350"/>
      <c r="O189" s="350"/>
      <c r="P189" s="350"/>
      <c r="Q189" s="350"/>
      <c r="R189" s="350"/>
      <c r="S189" s="350"/>
      <c r="T189" s="350"/>
      <c r="U189" s="350"/>
      <c r="V189" s="350"/>
      <c r="W189" s="350"/>
      <c r="X189" s="350"/>
      <c r="Y189" s="350"/>
      <c r="Z189" s="350"/>
      <c r="AA189" s="350"/>
      <c r="AB189" s="350"/>
      <c r="AC189" s="350"/>
      <c r="AD189" s="350"/>
      <c r="AE189" s="350"/>
      <c r="AF189" s="350"/>
      <c r="AG189" s="350"/>
      <c r="AH189" s="350"/>
      <c r="AI189" s="350"/>
      <c r="AJ189" s="350"/>
      <c r="AK189" s="350"/>
      <c r="AL189" s="350"/>
      <c r="AM189" s="350"/>
      <c r="AN189" s="350"/>
      <c r="AO189" s="350"/>
      <c r="AP189" s="350"/>
      <c r="AQ189" s="350"/>
    </row>
    <row r="190" spans="3:43" x14ac:dyDescent="0.25">
      <c r="H190" s="350"/>
      <c r="I190" s="350"/>
      <c r="J190" s="350"/>
      <c r="K190" s="350"/>
      <c r="L190" s="350"/>
      <c r="M190" s="350"/>
      <c r="N190" s="350"/>
      <c r="O190" s="350"/>
      <c r="P190" s="350"/>
      <c r="Q190" s="350"/>
      <c r="R190" s="350"/>
      <c r="S190" s="350"/>
      <c r="T190" s="350"/>
      <c r="U190" s="350"/>
      <c r="V190" s="350"/>
      <c r="W190" s="350"/>
      <c r="X190" s="350"/>
      <c r="Y190" s="350"/>
      <c r="Z190" s="350"/>
      <c r="AA190" s="350"/>
      <c r="AB190" s="350"/>
      <c r="AC190" s="350"/>
      <c r="AD190" s="350"/>
      <c r="AE190" s="350"/>
      <c r="AF190" s="350"/>
      <c r="AG190" s="350"/>
      <c r="AH190" s="350"/>
      <c r="AI190" s="350"/>
      <c r="AJ190" s="350"/>
      <c r="AK190" s="350"/>
      <c r="AL190" s="350"/>
      <c r="AM190" s="350"/>
      <c r="AN190" s="350"/>
      <c r="AO190" s="350"/>
      <c r="AP190" s="350"/>
      <c r="AQ190" s="350"/>
    </row>
    <row r="191" spans="3:43" x14ac:dyDescent="0.25">
      <c r="H191" s="350"/>
      <c r="I191" s="350"/>
      <c r="J191" s="350"/>
      <c r="K191" s="350"/>
      <c r="L191" s="350"/>
      <c r="M191" s="350"/>
      <c r="N191" s="350"/>
      <c r="O191" s="350"/>
      <c r="P191" s="350"/>
      <c r="Q191" s="350"/>
      <c r="R191" s="350"/>
      <c r="S191" s="350"/>
      <c r="T191" s="350"/>
      <c r="U191" s="350"/>
      <c r="V191" s="350"/>
      <c r="W191" s="350"/>
      <c r="X191" s="350"/>
      <c r="Y191" s="350"/>
      <c r="Z191" s="350"/>
      <c r="AA191" s="350"/>
      <c r="AB191" s="350"/>
      <c r="AC191" s="350"/>
      <c r="AD191" s="350"/>
      <c r="AE191" s="350"/>
      <c r="AF191" s="350"/>
      <c r="AG191" s="350"/>
      <c r="AH191" s="350"/>
      <c r="AI191" s="350"/>
      <c r="AJ191" s="350"/>
      <c r="AK191" s="350"/>
      <c r="AL191" s="350"/>
      <c r="AM191" s="350"/>
      <c r="AN191" s="350"/>
      <c r="AO191" s="350"/>
      <c r="AP191" s="350"/>
      <c r="AQ191" s="350"/>
    </row>
    <row r="192" spans="3:43" x14ac:dyDescent="0.25">
      <c r="H192" s="350"/>
      <c r="I192" s="350"/>
      <c r="J192" s="350"/>
      <c r="K192" s="350"/>
      <c r="L192" s="350"/>
      <c r="M192" s="350"/>
      <c r="N192" s="350"/>
      <c r="O192" s="350"/>
      <c r="P192" s="350"/>
      <c r="Q192" s="350"/>
      <c r="R192" s="350"/>
      <c r="S192" s="350"/>
      <c r="T192" s="350"/>
      <c r="U192" s="350"/>
      <c r="V192" s="350"/>
      <c r="W192" s="350"/>
      <c r="X192" s="350"/>
      <c r="Y192" s="350"/>
      <c r="Z192" s="350"/>
      <c r="AA192" s="350"/>
      <c r="AB192" s="350"/>
      <c r="AC192" s="350"/>
      <c r="AD192" s="350"/>
      <c r="AE192" s="350"/>
      <c r="AF192" s="350"/>
      <c r="AG192" s="350"/>
      <c r="AH192" s="350"/>
      <c r="AI192" s="350"/>
      <c r="AJ192" s="350"/>
      <c r="AK192" s="350"/>
      <c r="AL192" s="350"/>
      <c r="AM192" s="350"/>
      <c r="AN192" s="350"/>
      <c r="AO192" s="350"/>
      <c r="AP192" s="350"/>
      <c r="AQ192" s="350"/>
    </row>
    <row r="194" spans="3:43" ht="18.75" x14ac:dyDescent="0.3">
      <c r="D194" s="422"/>
      <c r="H194" s="423"/>
      <c r="I194" s="423"/>
      <c r="J194" s="423"/>
      <c r="K194" s="423"/>
      <c r="L194" s="423"/>
      <c r="M194" s="423"/>
      <c r="N194" s="423"/>
      <c r="O194" s="423"/>
      <c r="P194" s="423"/>
      <c r="Q194" s="423"/>
      <c r="R194" s="423"/>
      <c r="S194" s="423"/>
      <c r="T194" s="423"/>
      <c r="U194" s="423"/>
      <c r="V194" s="423"/>
      <c r="W194" s="423"/>
      <c r="X194" s="423"/>
      <c r="Y194" s="423"/>
      <c r="Z194" s="423"/>
      <c r="AA194" s="423"/>
      <c r="AB194" s="423"/>
      <c r="AC194" s="423"/>
      <c r="AD194" s="423"/>
      <c r="AE194" s="423"/>
      <c r="AF194" s="423"/>
      <c r="AG194" s="423"/>
      <c r="AH194" s="423"/>
      <c r="AI194" s="423"/>
      <c r="AJ194" s="423"/>
      <c r="AK194" s="423"/>
      <c r="AL194" s="423"/>
      <c r="AM194" s="423"/>
      <c r="AN194" s="423"/>
      <c r="AO194" s="423"/>
      <c r="AP194" s="423"/>
      <c r="AQ194" s="423"/>
    </row>
    <row r="196" spans="3:43" x14ac:dyDescent="0.25">
      <c r="C196" s="430"/>
    </row>
    <row r="200" spans="3:43" ht="18.75" x14ac:dyDescent="0.3">
      <c r="C200" s="424"/>
      <c r="H200" s="425"/>
      <c r="I200" s="425"/>
      <c r="J200" s="425"/>
      <c r="K200" s="425"/>
      <c r="L200" s="425"/>
      <c r="M200" s="425"/>
      <c r="N200" s="425"/>
      <c r="O200" s="425"/>
      <c r="P200" s="425"/>
      <c r="Q200" s="425"/>
      <c r="R200" s="425"/>
      <c r="S200" s="425"/>
      <c r="T200" s="425"/>
      <c r="U200" s="425"/>
      <c r="V200" s="425"/>
      <c r="W200" s="425"/>
      <c r="X200" s="425"/>
      <c r="Y200" s="425"/>
      <c r="Z200" s="425"/>
      <c r="AA200" s="425"/>
      <c r="AB200" s="425"/>
      <c r="AC200" s="425"/>
      <c r="AD200" s="425"/>
      <c r="AE200" s="425"/>
      <c r="AF200" s="425"/>
      <c r="AG200" s="425"/>
      <c r="AH200" s="425"/>
      <c r="AI200" s="425"/>
      <c r="AJ200" s="425"/>
      <c r="AK200" s="425"/>
      <c r="AL200" s="425"/>
      <c r="AM200" s="425"/>
      <c r="AN200" s="425"/>
      <c r="AO200" s="425"/>
      <c r="AP200" s="425"/>
      <c r="AQ200" s="425"/>
    </row>
    <row r="201" spans="3:43" x14ac:dyDescent="0.25">
      <c r="D201" s="376"/>
      <c r="E201" s="376"/>
      <c r="F201" s="376"/>
      <c r="G201" s="376"/>
      <c r="H201" s="423"/>
      <c r="I201" s="423"/>
      <c r="J201" s="423"/>
      <c r="K201" s="423"/>
      <c r="L201" s="423"/>
      <c r="M201" s="423"/>
      <c r="N201" s="423"/>
      <c r="O201" s="423"/>
      <c r="P201" s="423"/>
      <c r="Q201" s="423"/>
      <c r="R201" s="423"/>
      <c r="S201" s="423"/>
      <c r="T201" s="423"/>
      <c r="U201" s="423"/>
      <c r="V201" s="423"/>
      <c r="W201" s="423"/>
      <c r="X201" s="423"/>
      <c r="Y201" s="423"/>
      <c r="Z201" s="423"/>
      <c r="AA201" s="423"/>
      <c r="AB201" s="423"/>
      <c r="AC201" s="423"/>
      <c r="AD201" s="423"/>
      <c r="AE201" s="423"/>
      <c r="AF201" s="423"/>
      <c r="AG201" s="423"/>
      <c r="AH201" s="423"/>
      <c r="AI201" s="423"/>
      <c r="AJ201" s="423"/>
      <c r="AK201" s="423"/>
      <c r="AL201" s="423"/>
      <c r="AM201" s="423"/>
      <c r="AN201" s="423"/>
      <c r="AO201" s="423"/>
      <c r="AP201" s="423"/>
      <c r="AQ201" s="423"/>
    </row>
    <row r="202" spans="3:43" x14ac:dyDescent="0.25">
      <c r="D202" s="376"/>
      <c r="E202" s="376"/>
      <c r="F202" s="376"/>
      <c r="G202" s="376"/>
      <c r="H202" s="423"/>
      <c r="I202" s="423"/>
      <c r="J202" s="423"/>
      <c r="K202" s="423"/>
      <c r="L202" s="423"/>
      <c r="M202" s="423"/>
      <c r="N202" s="423"/>
      <c r="O202" s="423"/>
      <c r="P202" s="423"/>
      <c r="Q202" s="423"/>
      <c r="R202" s="423"/>
      <c r="S202" s="423"/>
      <c r="T202" s="423"/>
      <c r="U202" s="423"/>
      <c r="V202" s="423"/>
      <c r="W202" s="423"/>
      <c r="X202" s="423"/>
      <c r="Y202" s="423"/>
      <c r="Z202" s="423"/>
      <c r="AA202" s="423"/>
      <c r="AB202" s="423"/>
      <c r="AC202" s="423"/>
      <c r="AD202" s="423"/>
      <c r="AE202" s="423"/>
      <c r="AF202" s="423"/>
      <c r="AG202" s="423"/>
      <c r="AH202" s="423"/>
      <c r="AI202" s="423"/>
      <c r="AJ202" s="423"/>
      <c r="AK202" s="423"/>
      <c r="AL202" s="423"/>
      <c r="AM202" s="423"/>
      <c r="AN202" s="423"/>
      <c r="AO202" s="423"/>
      <c r="AP202" s="423"/>
      <c r="AQ202" s="423"/>
    </row>
    <row r="203" spans="3:43" ht="3" customHeight="1" x14ac:dyDescent="0.25">
      <c r="D203" s="376"/>
      <c r="E203" s="376"/>
      <c r="F203" s="376"/>
      <c r="G203" s="376"/>
      <c r="H203" s="376"/>
      <c r="I203" s="376"/>
      <c r="J203" s="376"/>
      <c r="K203" s="376"/>
      <c r="L203" s="376"/>
      <c r="M203" s="376"/>
      <c r="N203" s="376"/>
      <c r="O203" s="376"/>
      <c r="P203" s="376"/>
      <c r="Q203" s="376"/>
      <c r="R203" s="376"/>
      <c r="S203" s="376"/>
      <c r="T203" s="376"/>
      <c r="U203" s="376"/>
      <c r="V203" s="376"/>
      <c r="W203" s="376"/>
      <c r="X203" s="376"/>
      <c r="Y203" s="376"/>
      <c r="Z203" s="376"/>
      <c r="AA203" s="376"/>
      <c r="AB203" s="376"/>
      <c r="AC203" s="376"/>
      <c r="AD203" s="376"/>
      <c r="AE203" s="376"/>
      <c r="AF203" s="376"/>
      <c r="AG203" s="376"/>
      <c r="AH203" s="376"/>
      <c r="AI203" s="376"/>
      <c r="AJ203" s="376"/>
      <c r="AK203" s="376"/>
      <c r="AL203" s="376"/>
      <c r="AM203" s="376"/>
      <c r="AN203" s="376"/>
      <c r="AO203" s="376"/>
      <c r="AP203" s="376"/>
      <c r="AQ203" s="376"/>
    </row>
    <row r="204" spans="3:43" ht="13.5" customHeight="1" x14ac:dyDescent="0.25">
      <c r="D204" s="376"/>
      <c r="E204" s="376"/>
      <c r="F204" s="376"/>
      <c r="G204" s="376"/>
      <c r="H204" s="376"/>
      <c r="I204" s="376"/>
      <c r="J204" s="376"/>
      <c r="K204" s="376"/>
      <c r="L204" s="376"/>
      <c r="M204" s="376"/>
      <c r="N204" s="376"/>
      <c r="O204" s="376"/>
      <c r="P204" s="376"/>
      <c r="Q204" s="376"/>
      <c r="R204" s="376"/>
      <c r="S204" s="376"/>
      <c r="T204" s="376"/>
      <c r="U204" s="376"/>
      <c r="V204" s="376"/>
      <c r="W204" s="376"/>
      <c r="X204" s="376"/>
      <c r="Y204" s="376"/>
      <c r="Z204" s="376"/>
      <c r="AA204" s="376"/>
      <c r="AB204" s="376"/>
      <c r="AC204" s="376"/>
      <c r="AD204" s="376"/>
      <c r="AE204" s="376"/>
      <c r="AF204" s="376"/>
      <c r="AG204" s="376"/>
      <c r="AH204" s="376"/>
      <c r="AI204" s="376"/>
      <c r="AJ204" s="376"/>
      <c r="AK204" s="376"/>
      <c r="AL204" s="376"/>
      <c r="AM204" s="376"/>
      <c r="AN204" s="376"/>
      <c r="AO204" s="376"/>
      <c r="AP204" s="376"/>
      <c r="AQ204" s="376"/>
    </row>
    <row r="205" spans="3:43" x14ac:dyDescent="0.25">
      <c r="D205" s="376"/>
      <c r="E205" s="376"/>
      <c r="F205" s="376"/>
      <c r="G205" s="376"/>
      <c r="H205" s="423"/>
      <c r="I205" s="423"/>
      <c r="J205" s="423"/>
      <c r="K205" s="423"/>
      <c r="L205" s="423"/>
      <c r="M205" s="423"/>
      <c r="N205" s="423"/>
      <c r="O205" s="423"/>
      <c r="P205" s="423"/>
      <c r="Q205" s="423"/>
      <c r="R205" s="423"/>
      <c r="S205" s="423"/>
      <c r="T205" s="423"/>
      <c r="U205" s="423"/>
      <c r="V205" s="423"/>
      <c r="W205" s="423"/>
      <c r="X205" s="423"/>
      <c r="Y205" s="423"/>
      <c r="Z205" s="423"/>
      <c r="AA205" s="423"/>
      <c r="AB205" s="423"/>
      <c r="AC205" s="423"/>
      <c r="AD205" s="423"/>
      <c r="AE205" s="423"/>
      <c r="AF205" s="423"/>
      <c r="AG205" s="423"/>
      <c r="AH205" s="423"/>
      <c r="AI205" s="423"/>
      <c r="AJ205" s="423"/>
      <c r="AK205" s="423"/>
      <c r="AL205" s="423"/>
      <c r="AM205" s="423"/>
      <c r="AN205" s="423"/>
      <c r="AO205" s="423"/>
      <c r="AP205" s="423"/>
      <c r="AQ205" s="423"/>
    </row>
  </sheetData>
  <dataConsolidate/>
  <customSheetViews>
    <customSheetView guid="{216D8876-19FF-44F4-8FAC-ACDDAA215E34}" scale="90" fitToPage="1" topLeftCell="K1">
      <pane ySplit="8" topLeftCell="A27" activePane="bottomLeft" state="frozen"/>
      <selection pane="bottomLeft" activeCell="Z56" sqref="Z56"/>
      <pageMargins left="0.70866141732283472" right="0.70866141732283472" top="0.74803149606299213" bottom="0.74803149606299213" header="0.31496062992125984" footer="0.31496062992125984"/>
      <pageSetup paperSize="9" scale="36" fitToWidth="2" orientation="landscape" r:id="rId1"/>
    </customSheetView>
    <customSheetView guid="{9890AA73-B2EA-4F98-9A3C-97D1460B2A7D}" scale="90" showPageBreaks="1" fitToPage="1" printArea="1">
      <pane ySplit="8" topLeftCell="A33" activePane="bottomLeft" state="frozen"/>
      <selection pane="bottomLeft" activeCell="K55" sqref="K55"/>
      <pageMargins left="0.70866141732283472" right="0.70866141732283472" top="0.74803149606299213" bottom="0.74803149606299213" header="0.31496062992125984" footer="0.31496062992125984"/>
      <pageSetup paperSize="9" scale="36" fitToWidth="2" orientation="landscape" r:id="rId2"/>
    </customSheetView>
  </customSheetViews>
  <mergeCells count="1">
    <mergeCell ref="C2:D6"/>
  </mergeCells>
  <phoneticPr fontId="3" type="noConversion"/>
  <conditionalFormatting sqref="H166:AQ166 H171:AQ171 H101:AQ101 H96:AQ97">
    <cfRule type="cellIs" dxfId="30" priority="2" stopIfTrue="1" operator="equal">
      <formula>0</formula>
    </cfRule>
  </conditionalFormatting>
  <conditionalFormatting sqref="H164:AQ164 H99:AQ99 H103:AQ103">
    <cfRule type="cellIs" dxfId="29" priority="3" stopIfTrue="1" operator="equal">
      <formula>0</formula>
    </cfRule>
  </conditionalFormatting>
  <conditionalFormatting sqref="H201:AQ203 H205:AQ205 G76:AP78 G80:AP86 G88:AP88 G92:G95">
    <cfRule type="cellIs" dxfId="28" priority="4" stopIfTrue="1" operator="lessThan">
      <formula>0</formula>
    </cfRule>
  </conditionalFormatting>
  <conditionalFormatting sqref="G79:AP79">
    <cfRule type="cellIs" dxfId="27" priority="1" stopIfTrue="1" operator="lessThan">
      <formula>0</formula>
    </cfRule>
  </conditionalFormatting>
  <dataValidations count="6">
    <dataValidation type="decimal" allowBlank="1" showInputMessage="1" showErrorMessage="1" errorTitle="Ungültiger Wert!" error="Die eingegebene Tilgungshöhe überschreitet die Höhe des Darlehens!_x000a__x000a_Bitte geben Sie einen Wert ein, der die Höhe des Darlehens nicht überschreitet!" sqref="G56:AP56">
      <formula1>0</formula1>
      <formula2>G29</formula2>
    </dataValidation>
    <dataValidation type="decimal" allowBlank="1" showInputMessage="1" showErrorMessage="1" errorTitle="Ungültiger Wert!" error="Die eingegebene Tilgungshöhe überschreitet die Höhe des Darlehens!_x000a__x000a_Bitte geben Sie einen Wert ein, der die Höhe des Darlehens nicht überschreitet!" sqref="G63:AP63">
      <formula1>0</formula1>
      <formula2>G38</formula2>
    </dataValidation>
    <dataValidation allowBlank="1" showInputMessage="1" showErrorMessage="1" errorTitle="Ungültiger Wert!" error="Die eingegebene Tilgungshöhe überschreitet die Höhe des Darlehens!_x000a__x000a_Bitte geben Sie einen Wert ein, der die Höhe des Darlehens nicht überschreitet!" sqref="G60:AP60"/>
    <dataValidation type="date" operator="greaterThanOrEqual" allowBlank="1" showInputMessage="1" showErrorMessage="1" errorTitle="Ungültiger Wert!" error="Bitte geben Sie ein Datum ein, welches innerhalb des Planungszeitraums liegt!" sqref="E29">
      <formula1>G15</formula1>
    </dataValidation>
    <dataValidation type="date" operator="greaterThanOrEqual" allowBlank="1" showInputMessage="1" showErrorMessage="1" errorTitle="Ungültiger Wert!" error="Bitte geben Sie ein Datum ein, welches innerhalb des Planungszeitraums liegt!" sqref="E34">
      <formula1>G15</formula1>
    </dataValidation>
    <dataValidation type="date" operator="greaterThanOrEqual" allowBlank="1" showInputMessage="1" showErrorMessage="1" errorTitle="Ungültiger Wert!" error="Bitte geben Sie ein Datum ein, welches innerhalb des Planungszeitraums liegt!" sqref="E39">
      <formula1>G15</formula1>
    </dataValidation>
  </dataValidations>
  <pageMargins left="0.70866141732283472" right="0.70866141732283472" top="0.74803149606299213" bottom="0.74803149606299213" header="0.31496062992125984" footer="0.31496062992125984"/>
  <pageSetup paperSize="9" scale="36" fitToWidth="2" orientation="landscape" r:id="rId3"/>
  <ignoredErrors>
    <ignoredError sqref="G58:AP59 G62:AP62 G57:AK57 G61:K61 M61:AP61 G64:AP68" unlockedFormula="1"/>
  </ignoredErrors>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2" tint="0.39997558519241921"/>
    <pageSetUpPr fitToPage="1"/>
  </sheetPr>
  <dimension ref="B2:AW110"/>
  <sheetViews>
    <sheetView zoomScaleNormal="100" zoomScalePageLayoutView="80" workbookViewId="0">
      <pane ySplit="8" topLeftCell="A21" activePane="bottomLeft" state="frozen"/>
      <selection pane="bottomLeft" activeCell="J64" sqref="J64"/>
    </sheetView>
  </sheetViews>
  <sheetFormatPr baseColWidth="10" defaultColWidth="11.42578125" defaultRowHeight="13.5" x14ac:dyDescent="0.2"/>
  <cols>
    <col min="1" max="1" width="0.85546875" style="101" customWidth="1"/>
    <col min="2" max="3" width="1.85546875" style="101" customWidth="1"/>
    <col min="4" max="4" width="0.85546875" style="101" customWidth="1"/>
    <col min="5" max="5" width="28.140625" style="101" customWidth="1"/>
    <col min="6" max="6" width="20.42578125" style="101" customWidth="1"/>
    <col min="7" max="7" width="16.28515625" style="101" customWidth="1"/>
    <col min="8" max="8" width="16" style="101" customWidth="1"/>
    <col min="9" max="9" width="28.7109375" style="101" customWidth="1"/>
    <col min="10" max="10" width="32" style="101" customWidth="1"/>
    <col min="11" max="11" width="19" style="101" customWidth="1"/>
    <col min="12" max="12" width="8.42578125" style="101" customWidth="1"/>
    <col min="13" max="13" width="13.42578125" style="101" customWidth="1"/>
    <col min="14" max="14" width="21.42578125" style="101" customWidth="1"/>
    <col min="15" max="15" width="11.7109375" style="101" customWidth="1"/>
    <col min="16" max="16" width="7.42578125" style="101" customWidth="1"/>
    <col min="17" max="17" width="1.85546875" style="101" customWidth="1"/>
    <col min="18" max="19" width="11.7109375" style="101" customWidth="1"/>
    <col min="20" max="20" width="13.42578125" style="101" customWidth="1"/>
    <col min="21" max="49" width="11.7109375" style="101" customWidth="1"/>
    <col min="50" max="16384" width="11.42578125" style="101"/>
  </cols>
  <sheetData>
    <row r="2" spans="2:19" x14ac:dyDescent="0.2">
      <c r="B2" s="431"/>
      <c r="C2" s="584" t="s">
        <v>70</v>
      </c>
      <c r="D2" s="584"/>
      <c r="E2" s="584"/>
      <c r="F2" s="584"/>
      <c r="G2" s="432"/>
      <c r="H2" s="90"/>
      <c r="I2" s="90"/>
      <c r="J2" s="90"/>
      <c r="K2" s="90"/>
      <c r="L2" s="90"/>
      <c r="M2" s="90"/>
    </row>
    <row r="3" spans="2:19" x14ac:dyDescent="0.2">
      <c r="B3" s="431"/>
      <c r="C3" s="584"/>
      <c r="D3" s="584"/>
      <c r="E3" s="584"/>
      <c r="F3" s="584"/>
      <c r="G3" s="432"/>
      <c r="H3" s="90"/>
      <c r="I3" s="90"/>
      <c r="J3" s="90"/>
      <c r="K3" s="90"/>
      <c r="L3" s="90"/>
      <c r="M3" s="90"/>
    </row>
    <row r="4" spans="2:19" x14ac:dyDescent="0.2">
      <c r="C4" s="584"/>
      <c r="D4" s="584"/>
      <c r="E4" s="584"/>
      <c r="F4" s="584"/>
      <c r="H4" s="189"/>
      <c r="I4" s="189"/>
      <c r="J4" s="189"/>
      <c r="K4" s="189"/>
      <c r="L4" s="189"/>
      <c r="M4" s="189"/>
      <c r="N4" s="189"/>
      <c r="O4" s="189"/>
      <c r="P4" s="189"/>
      <c r="Q4" s="189"/>
      <c r="R4" s="189"/>
      <c r="S4" s="189"/>
    </row>
    <row r="5" spans="2:19" ht="13.5" customHeight="1" x14ac:dyDescent="0.2">
      <c r="B5" s="91"/>
      <c r="C5" s="584"/>
      <c r="D5" s="584"/>
      <c r="E5" s="584"/>
      <c r="F5" s="584"/>
      <c r="G5" s="91"/>
      <c r="H5" s="190"/>
      <c r="I5" s="190"/>
      <c r="J5" s="190"/>
      <c r="K5" s="190"/>
      <c r="L5" s="190"/>
      <c r="M5" s="190"/>
      <c r="N5" s="189"/>
      <c r="O5" s="189"/>
      <c r="P5" s="189"/>
      <c r="Q5" s="189"/>
      <c r="R5" s="189"/>
      <c r="S5" s="189"/>
    </row>
    <row r="6" spans="2:19" ht="13.5" customHeight="1" x14ac:dyDescent="0.2">
      <c r="B6" s="91"/>
      <c r="C6" s="584"/>
      <c r="D6" s="584"/>
      <c r="E6" s="584"/>
      <c r="F6" s="584"/>
      <c r="G6" s="91"/>
      <c r="H6" s="189"/>
      <c r="I6" s="189"/>
      <c r="J6" s="189"/>
      <c r="K6" s="189"/>
      <c r="L6" s="189"/>
      <c r="M6" s="189"/>
      <c r="N6" s="189"/>
      <c r="O6" s="189"/>
      <c r="P6" s="189"/>
      <c r="Q6" s="189"/>
      <c r="R6" s="189"/>
      <c r="S6" s="189"/>
    </row>
    <row r="7" spans="2:19" x14ac:dyDescent="0.2">
      <c r="H7" s="189"/>
      <c r="I7" s="189"/>
      <c r="J7" s="189"/>
      <c r="K7" s="189"/>
      <c r="L7" s="189"/>
      <c r="M7" s="189"/>
      <c r="N7" s="189"/>
      <c r="O7" s="189"/>
      <c r="P7" s="189"/>
      <c r="Q7" s="189"/>
      <c r="R7" s="189"/>
      <c r="S7" s="189"/>
    </row>
    <row r="8" spans="2:19" ht="3.75" customHeight="1" x14ac:dyDescent="0.2">
      <c r="H8" s="189"/>
      <c r="I8" s="189"/>
      <c r="J8" s="189"/>
      <c r="K8" s="189"/>
      <c r="L8" s="189"/>
      <c r="M8" s="189"/>
      <c r="N8" s="189"/>
      <c r="O8" s="189"/>
      <c r="P8" s="189"/>
      <c r="Q8" s="189"/>
      <c r="R8" s="189"/>
      <c r="S8" s="189"/>
    </row>
    <row r="9" spans="2:19" x14ac:dyDescent="0.2">
      <c r="H9" s="189"/>
      <c r="I9" s="189"/>
      <c r="J9" s="189"/>
      <c r="K9" s="189"/>
      <c r="L9" s="189"/>
      <c r="M9" s="189"/>
      <c r="N9" s="189"/>
      <c r="O9" s="189"/>
      <c r="P9" s="189"/>
      <c r="Q9" s="189"/>
      <c r="R9" s="189"/>
      <c r="S9" s="189"/>
    </row>
    <row r="10" spans="2:19" x14ac:dyDescent="0.2">
      <c r="C10" s="104" t="s">
        <v>44</v>
      </c>
      <c r="D10" s="433"/>
      <c r="E10" s="207"/>
      <c r="F10" s="434"/>
      <c r="G10" s="435" t="s">
        <v>46</v>
      </c>
      <c r="H10" s="436" t="s">
        <v>47</v>
      </c>
      <c r="I10" s="436"/>
      <c r="J10" s="436"/>
      <c r="K10" s="437"/>
      <c r="L10" s="437"/>
      <c r="M10" s="437"/>
      <c r="N10" s="438"/>
      <c r="Q10" s="189"/>
      <c r="R10" s="189"/>
      <c r="S10" s="189"/>
    </row>
    <row r="11" spans="2:19" ht="4.5" customHeight="1" x14ac:dyDescent="0.2">
      <c r="D11" s="174"/>
      <c r="F11" s="439"/>
      <c r="G11" s="439"/>
      <c r="H11" s="200"/>
      <c r="I11" s="200"/>
      <c r="J11" s="200"/>
      <c r="K11" s="200"/>
      <c r="L11" s="200"/>
      <c r="M11" s="200"/>
      <c r="N11" s="189"/>
      <c r="Q11" s="189"/>
      <c r="R11" s="189"/>
      <c r="S11" s="189"/>
    </row>
    <row r="12" spans="2:19" x14ac:dyDescent="0.2">
      <c r="C12" s="108" t="s">
        <v>148</v>
      </c>
      <c r="D12" s="440"/>
      <c r="E12" s="118"/>
      <c r="F12" s="322"/>
      <c r="G12" s="322"/>
      <c r="H12" s="441"/>
      <c r="I12" s="441"/>
      <c r="J12" s="441"/>
      <c r="K12" s="200"/>
      <c r="L12" s="200"/>
      <c r="M12" s="200"/>
      <c r="N12" s="189"/>
      <c r="Q12" s="189"/>
      <c r="R12" s="189"/>
      <c r="S12" s="189"/>
    </row>
    <row r="13" spans="2:19" x14ac:dyDescent="0.2">
      <c r="C13" s="118" t="s">
        <v>104</v>
      </c>
      <c r="D13" s="440"/>
      <c r="E13" s="118"/>
      <c r="F13" s="322"/>
      <c r="G13" s="259">
        <f>SUM('3. Liquidität'!G20:AP20)</f>
        <v>0</v>
      </c>
      <c r="H13" s="441"/>
      <c r="I13" s="441"/>
      <c r="J13" s="441"/>
      <c r="K13" s="200"/>
      <c r="L13" s="200"/>
      <c r="M13" s="200"/>
      <c r="N13" s="189"/>
      <c r="Q13" s="189"/>
      <c r="R13" s="189"/>
      <c r="S13" s="189"/>
    </row>
    <row r="14" spans="2:19" x14ac:dyDescent="0.2">
      <c r="C14" s="118" t="s">
        <v>149</v>
      </c>
      <c r="D14" s="440"/>
      <c r="E14" s="118"/>
      <c r="F14" s="322"/>
      <c r="G14" s="259">
        <f>SUM('3. Liquidität'!G21:AP21)</f>
        <v>0</v>
      </c>
      <c r="H14" s="441"/>
      <c r="I14" s="441"/>
      <c r="J14" s="441"/>
      <c r="K14" s="200"/>
      <c r="L14" s="200"/>
      <c r="M14" s="200"/>
      <c r="N14" s="189"/>
      <c r="Q14" s="189"/>
      <c r="R14" s="189"/>
      <c r="S14" s="189"/>
    </row>
    <row r="15" spans="2:19" x14ac:dyDescent="0.2">
      <c r="C15" s="118" t="s">
        <v>133</v>
      </c>
      <c r="D15" s="440"/>
      <c r="E15" s="118"/>
      <c r="F15" s="322"/>
      <c r="G15" s="259">
        <f>SUM('3. Liquidität'!E28+'3. Liquidität'!E33+'3. Liquidität'!E38)</f>
        <v>0</v>
      </c>
      <c r="H15" s="441"/>
      <c r="I15" s="441"/>
      <c r="J15" s="441"/>
      <c r="K15" s="200"/>
      <c r="L15" s="200"/>
      <c r="M15" s="200"/>
      <c r="N15" s="189"/>
      <c r="Q15" s="189"/>
      <c r="R15" s="189"/>
      <c r="S15" s="189"/>
    </row>
    <row r="16" spans="2:19" x14ac:dyDescent="0.2">
      <c r="C16" s="118"/>
      <c r="D16" s="440"/>
      <c r="E16" s="118"/>
      <c r="F16" s="322"/>
      <c r="G16" s="259"/>
      <c r="H16" s="441"/>
      <c r="I16" s="441"/>
      <c r="J16" s="441"/>
      <c r="K16" s="200"/>
      <c r="L16" s="200"/>
      <c r="M16" s="200"/>
      <c r="N16" s="189"/>
      <c r="Q16" s="189"/>
      <c r="R16" s="189"/>
      <c r="S16" s="189"/>
    </row>
    <row r="17" spans="2:49" x14ac:dyDescent="0.2">
      <c r="C17" s="108" t="s">
        <v>191</v>
      </c>
      <c r="D17" s="118"/>
      <c r="E17" s="118"/>
      <c r="F17" s="118"/>
      <c r="G17" s="259"/>
      <c r="H17" s="118"/>
      <c r="I17" s="118"/>
      <c r="J17" s="118"/>
      <c r="N17" s="200"/>
    </row>
    <row r="18" spans="2:49" x14ac:dyDescent="0.2">
      <c r="C18" s="118" t="s">
        <v>44</v>
      </c>
      <c r="D18" s="118"/>
      <c r="E18" s="118"/>
      <c r="F18" s="570">
        <v>0</v>
      </c>
      <c r="G18" s="442">
        <f>IF('2. GuV'!G298&lt;0,'2. GuV'!G298,0)</f>
        <v>0</v>
      </c>
      <c r="H18" s="118" t="s">
        <v>398</v>
      </c>
      <c r="I18" s="118"/>
      <c r="J18" s="118"/>
      <c r="N18" s="200"/>
    </row>
    <row r="19" spans="2:49" x14ac:dyDescent="0.2">
      <c r="C19" s="118" t="str">
        <f>IF(G19&lt;0,"Kontounterdeckung", "Kontoguthaben")</f>
        <v>Kontoguthaben</v>
      </c>
      <c r="D19" s="118"/>
      <c r="E19" s="118"/>
      <c r="F19" s="118"/>
      <c r="G19" s="259">
        <f>'3. Liquidität'!G92</f>
        <v>0</v>
      </c>
      <c r="H19" s="118" t="s">
        <v>190</v>
      </c>
      <c r="I19" s="118"/>
      <c r="J19" s="118"/>
      <c r="K19" s="118"/>
      <c r="L19" s="118"/>
      <c r="M19" s="118"/>
      <c r="N19" s="441"/>
      <c r="O19" s="118"/>
      <c r="P19" s="118"/>
      <c r="Q19" s="118"/>
      <c r="R19" s="118"/>
    </row>
    <row r="20" spans="2:49" ht="7.5" customHeight="1" x14ac:dyDescent="0.2">
      <c r="C20" s="118"/>
      <c r="D20" s="118"/>
      <c r="E20" s="118"/>
      <c r="F20" s="118"/>
      <c r="G20" s="259"/>
      <c r="H20" s="118"/>
      <c r="I20" s="118"/>
      <c r="J20" s="118"/>
      <c r="K20" s="118"/>
      <c r="L20" s="118"/>
      <c r="M20" s="118"/>
      <c r="N20" s="441"/>
      <c r="O20" s="118"/>
      <c r="P20" s="118"/>
      <c r="Q20" s="118"/>
      <c r="R20" s="118"/>
    </row>
    <row r="21" spans="2:49" s="448" customFormat="1" ht="15.75" x14ac:dyDescent="0.2">
      <c r="B21" s="101"/>
      <c r="C21" s="162" t="str">
        <f>IF(G21&gt;0,"Kapitalüberschuss", "Zusätzlicher Kapitalbedarf")</f>
        <v>Zusätzlicher Kapitalbedarf</v>
      </c>
      <c r="D21" s="162"/>
      <c r="E21" s="157"/>
      <c r="F21" s="162"/>
      <c r="G21" s="443">
        <f>G18+G19</f>
        <v>0</v>
      </c>
      <c r="H21" s="162"/>
      <c r="I21" s="162"/>
      <c r="J21" s="162"/>
      <c r="K21" s="444"/>
      <c r="L21" s="445"/>
      <c r="M21" s="444"/>
      <c r="N21" s="446"/>
      <c r="O21" s="447"/>
      <c r="P21" s="447"/>
      <c r="Q21" s="447"/>
      <c r="R21" s="447"/>
    </row>
    <row r="22" spans="2:49" s="192" customFormat="1" ht="4.5" customHeight="1" x14ac:dyDescent="0.2">
      <c r="C22" s="98"/>
      <c r="D22" s="98"/>
      <c r="E22" s="101"/>
      <c r="F22" s="98"/>
      <c r="G22" s="449"/>
      <c r="H22" s="171"/>
      <c r="I22" s="171"/>
      <c r="J22" s="171"/>
      <c r="K22" s="135"/>
      <c r="L22" s="135"/>
      <c r="M22" s="135"/>
      <c r="N22" s="450"/>
      <c r="O22" s="451"/>
      <c r="P22" s="451"/>
      <c r="Q22" s="451"/>
      <c r="R22" s="451"/>
    </row>
    <row r="23" spans="2:49" ht="4.5" customHeight="1" x14ac:dyDescent="0.2">
      <c r="G23" s="452"/>
      <c r="K23" s="118"/>
      <c r="L23" s="118"/>
      <c r="M23" s="118"/>
      <c r="N23" s="441"/>
      <c r="O23" s="118"/>
      <c r="P23" s="118"/>
      <c r="Q23" s="118"/>
      <c r="R23" s="118"/>
    </row>
    <row r="24" spans="2:49" x14ac:dyDescent="0.2">
      <c r="D24" s="98"/>
      <c r="K24" s="118"/>
      <c r="L24" s="118"/>
      <c r="M24" s="118"/>
      <c r="N24" s="259"/>
      <c r="O24" s="259"/>
      <c r="P24" s="259"/>
      <c r="Q24" s="259"/>
      <c r="R24" s="259"/>
      <c r="S24" s="211"/>
      <c r="T24" s="211"/>
      <c r="U24" s="211"/>
      <c r="V24" s="211"/>
      <c r="W24" s="211"/>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row>
    <row r="25" spans="2:49" ht="15.75" x14ac:dyDescent="0.2">
      <c r="C25" s="104" t="s">
        <v>45</v>
      </c>
      <c r="D25" s="207"/>
      <c r="E25" s="104"/>
      <c r="F25" s="104"/>
      <c r="G25" s="207"/>
      <c r="H25" s="453" t="s">
        <v>69</v>
      </c>
      <c r="I25" s="104" t="s">
        <v>115</v>
      </c>
      <c r="J25" s="104"/>
      <c r="K25" s="118"/>
      <c r="L25" s="118"/>
      <c r="M25" s="118"/>
      <c r="N25" s="444"/>
      <c r="O25" s="259"/>
      <c r="P25" s="259"/>
      <c r="Q25" s="259"/>
      <c r="R25" s="259"/>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row>
    <row r="26" spans="2:49" ht="3.75" customHeight="1" x14ac:dyDescent="0.2">
      <c r="K26" s="118"/>
      <c r="L26" s="118"/>
      <c r="M26" s="118"/>
      <c r="N26" s="259"/>
      <c r="O26" s="259"/>
      <c r="P26" s="259"/>
      <c r="Q26" s="259"/>
      <c r="R26" s="259"/>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row>
    <row r="27" spans="2:49" x14ac:dyDescent="0.2">
      <c r="C27" s="98"/>
      <c r="K27" s="454"/>
      <c r="L27" s="118"/>
      <c r="M27" s="454"/>
      <c r="N27" s="455"/>
      <c r="O27" s="259"/>
      <c r="P27" s="259"/>
      <c r="Q27" s="259"/>
      <c r="R27" s="259"/>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row>
    <row r="28" spans="2:49" ht="3.75" customHeight="1" x14ac:dyDescent="0.2">
      <c r="D28" s="98"/>
      <c r="K28" s="454"/>
      <c r="L28" s="118"/>
      <c r="M28" s="454"/>
      <c r="N28" s="455"/>
      <c r="O28" s="259"/>
      <c r="P28" s="259"/>
      <c r="Q28" s="259"/>
      <c r="R28" s="259"/>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row>
    <row r="29" spans="2:49" x14ac:dyDescent="0.2">
      <c r="C29" s="456" t="s">
        <v>151</v>
      </c>
      <c r="D29" s="225"/>
      <c r="E29" s="225"/>
      <c r="F29" s="225"/>
      <c r="G29" s="457">
        <f>G13+G14+G15-G21</f>
        <v>0</v>
      </c>
      <c r="H29" s="225"/>
      <c r="I29" s="456" t="s">
        <v>116</v>
      </c>
      <c r="J29" s="458">
        <f>SUM(H30:H32)</f>
        <v>0</v>
      </c>
      <c r="K29" s="459"/>
      <c r="L29" s="118"/>
      <c r="M29" s="459"/>
      <c r="N29" s="455"/>
      <c r="O29" s="259"/>
      <c r="P29" s="259"/>
      <c r="Q29" s="259"/>
      <c r="R29" s="259"/>
      <c r="S29" s="211"/>
      <c r="T29" s="211"/>
      <c r="U29" s="211"/>
      <c r="V29" s="211"/>
      <c r="W29" s="211"/>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row>
    <row r="30" spans="2:49" x14ac:dyDescent="0.2">
      <c r="C30" s="225"/>
      <c r="D30" s="225" t="s">
        <v>228</v>
      </c>
      <c r="E30" s="225"/>
      <c r="F30" s="225" t="s">
        <v>349</v>
      </c>
      <c r="G30" s="216">
        <f>'1. Investitionen'!I77</f>
        <v>0</v>
      </c>
      <c r="H30" s="458">
        <f>SUM('3. Liquidität'!G20:AP20)</f>
        <v>0</v>
      </c>
      <c r="I30" s="225" t="s">
        <v>104</v>
      </c>
      <c r="J30" s="457"/>
      <c r="K30" s="321"/>
      <c r="M30" s="321"/>
      <c r="N30" s="460"/>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row>
    <row r="31" spans="2:49" x14ac:dyDescent="0.2">
      <c r="C31" s="225"/>
      <c r="D31" s="225" t="s">
        <v>229</v>
      </c>
      <c r="E31" s="225"/>
      <c r="F31" s="225"/>
      <c r="G31" s="461">
        <f>('3. Liquidität'!G94)*-1</f>
        <v>0</v>
      </c>
      <c r="H31" s="216">
        <f>SUM('3. Liquidität'!G21:AP21)</f>
        <v>0</v>
      </c>
      <c r="I31" s="225" t="s">
        <v>137</v>
      </c>
      <c r="J31" s="63"/>
      <c r="K31" s="321"/>
      <c r="M31" s="321"/>
      <c r="N31" s="460"/>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row>
    <row r="32" spans="2:49" x14ac:dyDescent="0.2">
      <c r="C32" s="225"/>
      <c r="D32" s="225" t="s">
        <v>230</v>
      </c>
      <c r="E32" s="225"/>
      <c r="F32" s="225"/>
      <c r="G32" s="216">
        <f>G18*-1</f>
        <v>0</v>
      </c>
      <c r="H32" s="216">
        <f>IF(G21&gt;0,G21*-1,0)</f>
        <v>0</v>
      </c>
      <c r="I32" s="225" t="str">
        <f>IF(H32&lt;0,"Kontoüberschuss","")</f>
        <v/>
      </c>
      <c r="J32" s="63"/>
      <c r="K32" s="321"/>
      <c r="M32" s="321"/>
      <c r="N32" s="460"/>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row>
    <row r="33" spans="2:49" x14ac:dyDescent="0.2">
      <c r="C33" s="225"/>
      <c r="D33" s="225" t="s">
        <v>231</v>
      </c>
      <c r="E33" s="225"/>
      <c r="F33" s="225"/>
      <c r="G33" s="216">
        <f>G29-G30-G31-G32</f>
        <v>0</v>
      </c>
      <c r="H33" s="225"/>
      <c r="I33" s="225"/>
      <c r="J33" s="225"/>
      <c r="K33" s="321"/>
      <c r="M33" s="321"/>
      <c r="N33" s="460"/>
      <c r="O33" s="211"/>
      <c r="P33" s="211"/>
      <c r="Q33" s="211"/>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row>
    <row r="34" spans="2:49" x14ac:dyDescent="0.2">
      <c r="C34" s="225"/>
      <c r="D34" s="225"/>
      <c r="E34" s="225"/>
      <c r="F34" s="225"/>
      <c r="G34" s="225"/>
      <c r="H34" s="225"/>
      <c r="I34" s="456" t="s">
        <v>117</v>
      </c>
      <c r="J34" s="461">
        <f>SUM(H35)</f>
        <v>0</v>
      </c>
      <c r="K34" s="321"/>
      <c r="M34" s="321"/>
      <c r="N34" s="460"/>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row>
    <row r="35" spans="2:49" x14ac:dyDescent="0.2">
      <c r="C35" s="225"/>
      <c r="D35" s="456" t="str">
        <f>IF(G35=0,"","Kontoüberschuss")</f>
        <v/>
      </c>
      <c r="E35" s="225"/>
      <c r="F35" s="225"/>
      <c r="G35" s="461"/>
      <c r="H35" s="216">
        <f>'3. Liquidität'!E28+'3. Liquidität'!E33+'3. Liquidität'!E38</f>
        <v>0</v>
      </c>
      <c r="I35" s="225" t="s">
        <v>183</v>
      </c>
      <c r="J35" s="63"/>
      <c r="K35" s="321"/>
      <c r="M35" s="321"/>
      <c r="N35" s="460"/>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row>
    <row r="36" spans="2:49" ht="14.25" thickBot="1" x14ac:dyDescent="0.25">
      <c r="C36" s="462"/>
      <c r="D36" s="462"/>
      <c r="E36" s="462"/>
      <c r="F36" s="462"/>
      <c r="G36" s="462"/>
      <c r="H36" s="463">
        <f>IF(G21&lt;0,G21*-1,0)</f>
        <v>0</v>
      </c>
      <c r="I36" s="462" t="str">
        <f>IF(H36&gt;0,"Zusätzlicher Kapitalbedarf","")</f>
        <v/>
      </c>
      <c r="J36" s="462"/>
      <c r="K36" s="321"/>
      <c r="M36" s="321"/>
      <c r="N36" s="460"/>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row>
    <row r="37" spans="2:49" ht="3.75" customHeight="1" x14ac:dyDescent="0.2">
      <c r="J37" s="239"/>
      <c r="K37" s="239"/>
      <c r="M37" s="239"/>
      <c r="N37" s="460"/>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row>
    <row r="38" spans="2:49" s="448" customFormat="1" ht="15.75" x14ac:dyDescent="0.2">
      <c r="B38" s="101"/>
      <c r="C38" s="162" t="s">
        <v>151</v>
      </c>
      <c r="D38" s="157"/>
      <c r="E38" s="157"/>
      <c r="F38" s="157"/>
      <c r="G38" s="464">
        <f>G29</f>
        <v>0</v>
      </c>
      <c r="H38" s="443">
        <f>SUM(H30:H36)</f>
        <v>0</v>
      </c>
      <c r="I38" s="162" t="s">
        <v>193</v>
      </c>
      <c r="J38" s="157"/>
      <c r="K38" s="465"/>
      <c r="M38" s="465"/>
      <c r="N38" s="466"/>
      <c r="O38" s="467"/>
      <c r="P38" s="467"/>
      <c r="Q38" s="467"/>
      <c r="R38" s="467"/>
      <c r="S38" s="467"/>
      <c r="T38" s="467"/>
      <c r="U38" s="467"/>
      <c r="V38" s="467"/>
      <c r="W38" s="467"/>
      <c r="X38" s="467"/>
      <c r="Y38" s="467"/>
      <c r="Z38" s="467"/>
      <c r="AA38" s="467"/>
      <c r="AB38" s="467"/>
      <c r="AC38" s="467"/>
      <c r="AD38" s="467"/>
      <c r="AE38" s="467"/>
      <c r="AF38" s="467"/>
      <c r="AG38" s="467"/>
      <c r="AH38" s="467"/>
      <c r="AI38" s="467"/>
      <c r="AJ38" s="467"/>
      <c r="AK38" s="467"/>
      <c r="AL38" s="467"/>
      <c r="AM38" s="467"/>
      <c r="AN38" s="467"/>
      <c r="AO38" s="467"/>
      <c r="AP38" s="467"/>
      <c r="AQ38" s="467"/>
      <c r="AR38" s="467"/>
      <c r="AS38" s="467"/>
      <c r="AT38" s="467"/>
      <c r="AU38" s="467"/>
      <c r="AV38" s="467"/>
      <c r="AW38" s="467"/>
    </row>
    <row r="39" spans="2:49" ht="3.75" customHeight="1" x14ac:dyDescent="0.2">
      <c r="I39" s="239"/>
      <c r="J39" s="239"/>
      <c r="K39" s="239"/>
      <c r="L39" s="239"/>
      <c r="M39" s="239"/>
      <c r="N39" s="460"/>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row>
    <row r="40" spans="2:49" x14ac:dyDescent="0.2">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row>
    <row r="43" spans="2:49" ht="18.75" x14ac:dyDescent="0.2">
      <c r="D43" s="468"/>
      <c r="E43" s="98"/>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69"/>
      <c r="AW43" s="469"/>
    </row>
    <row r="44" spans="2:49" x14ac:dyDescent="0.2">
      <c r="F44" s="200"/>
      <c r="G44" s="200"/>
      <c r="H44" s="200"/>
      <c r="I44" s="200"/>
      <c r="J44" s="200"/>
      <c r="K44" s="200"/>
      <c r="L44" s="200"/>
      <c r="M44" s="200"/>
      <c r="Q44" s="185"/>
      <c r="R44" s="185"/>
      <c r="S44" s="185"/>
    </row>
    <row r="45" spans="2:49" x14ac:dyDescent="0.2">
      <c r="D45" s="98"/>
      <c r="Q45" s="185"/>
      <c r="R45" s="185"/>
      <c r="S45" s="185"/>
    </row>
    <row r="46" spans="2:49" x14ac:dyDescent="0.2">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row>
    <row r="47" spans="2:49" x14ac:dyDescent="0.2">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row>
    <row r="48" spans="2:49" x14ac:dyDescent="0.2">
      <c r="H48" s="98"/>
      <c r="I48" s="98"/>
      <c r="J48" s="98"/>
      <c r="K48" s="98"/>
      <c r="L48" s="98"/>
      <c r="M48" s="98"/>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row>
    <row r="49" spans="4:49" x14ac:dyDescent="0.2">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row>
    <row r="50" spans="4:49" x14ac:dyDescent="0.2">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row>
    <row r="51" spans="4:49" x14ac:dyDescent="0.2">
      <c r="D51" s="98"/>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row>
    <row r="52" spans="4:49" x14ac:dyDescent="0.2">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row>
    <row r="53" spans="4:49" x14ac:dyDescent="0.2">
      <c r="H53" s="102"/>
      <c r="I53" s="102"/>
      <c r="J53" s="102"/>
      <c r="K53" s="102"/>
      <c r="L53" s="102"/>
      <c r="M53" s="102"/>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row>
    <row r="54" spans="4:49" x14ac:dyDescent="0.2">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row>
    <row r="55" spans="4:49" x14ac:dyDescent="0.2">
      <c r="D55" s="17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c r="AL55" s="211"/>
      <c r="AM55" s="211"/>
      <c r="AN55" s="211"/>
      <c r="AO55" s="211"/>
      <c r="AP55" s="211"/>
      <c r="AQ55" s="211"/>
      <c r="AR55" s="211"/>
      <c r="AS55" s="211"/>
      <c r="AT55" s="211"/>
      <c r="AU55" s="211"/>
      <c r="AV55" s="211"/>
      <c r="AW55" s="211"/>
    </row>
    <row r="56" spans="4:49" x14ac:dyDescent="0.2">
      <c r="D56" s="98"/>
      <c r="I56" s="213"/>
      <c r="J56" s="213"/>
      <c r="K56" s="217"/>
      <c r="L56" s="217"/>
      <c r="M56" s="217"/>
      <c r="N56" s="470"/>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1"/>
      <c r="AN56" s="211"/>
      <c r="AO56" s="211"/>
      <c r="AP56" s="211"/>
      <c r="AQ56" s="211"/>
      <c r="AR56" s="211"/>
      <c r="AS56" s="211"/>
      <c r="AT56" s="211"/>
      <c r="AU56" s="211"/>
      <c r="AV56" s="211"/>
      <c r="AW56" s="211"/>
    </row>
    <row r="57" spans="4:49" x14ac:dyDescent="0.2">
      <c r="I57" s="213"/>
      <c r="J57" s="213"/>
      <c r="K57" s="213"/>
      <c r="L57" s="213"/>
      <c r="M57" s="213"/>
      <c r="N57" s="213"/>
    </row>
    <row r="58" spans="4:49" x14ac:dyDescent="0.2">
      <c r="I58" s="213"/>
      <c r="J58" s="213"/>
      <c r="K58" s="213"/>
      <c r="L58" s="213"/>
      <c r="M58" s="213"/>
      <c r="N58" s="213"/>
    </row>
    <row r="59" spans="4:49" x14ac:dyDescent="0.2">
      <c r="I59" s="213"/>
      <c r="J59" s="213"/>
      <c r="K59" s="213"/>
      <c r="L59" s="213"/>
      <c r="M59" s="213"/>
      <c r="N59" s="213"/>
    </row>
    <row r="61" spans="4:49" ht="18.75" x14ac:dyDescent="0.2">
      <c r="D61" s="471"/>
      <c r="E61" s="311" t="s">
        <v>399</v>
      </c>
      <c r="N61" s="321"/>
      <c r="O61" s="321"/>
      <c r="P61" s="321"/>
      <c r="Q61" s="321"/>
      <c r="R61" s="321"/>
      <c r="S61" s="321"/>
      <c r="T61" s="321"/>
      <c r="U61" s="321"/>
      <c r="V61" s="321"/>
      <c r="W61" s="321"/>
      <c r="X61" s="321"/>
      <c r="Y61" s="321"/>
      <c r="Z61" s="321"/>
      <c r="AA61" s="321"/>
      <c r="AB61" s="321"/>
      <c r="AC61" s="321"/>
      <c r="AD61" s="321"/>
      <c r="AE61" s="321"/>
      <c r="AF61" s="321"/>
      <c r="AG61" s="321"/>
      <c r="AH61" s="321"/>
      <c r="AI61" s="321"/>
      <c r="AJ61" s="321"/>
      <c r="AK61" s="321"/>
      <c r="AL61" s="321"/>
      <c r="AM61" s="321"/>
      <c r="AN61" s="321"/>
      <c r="AO61" s="321"/>
      <c r="AP61" s="321"/>
      <c r="AQ61" s="321"/>
      <c r="AR61" s="321"/>
      <c r="AS61" s="321"/>
      <c r="AT61" s="321"/>
      <c r="AU61" s="321"/>
      <c r="AV61" s="321"/>
      <c r="AW61" s="321"/>
    </row>
    <row r="66" spans="4:49" ht="18.75" x14ac:dyDescent="0.2">
      <c r="D66" s="468"/>
      <c r="E66" s="98"/>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c r="AK66" s="469"/>
      <c r="AL66" s="469"/>
      <c r="AM66" s="469"/>
      <c r="AN66" s="469"/>
      <c r="AO66" s="469"/>
      <c r="AP66" s="469"/>
      <c r="AQ66" s="469"/>
      <c r="AR66" s="469"/>
      <c r="AS66" s="469"/>
      <c r="AT66" s="469"/>
      <c r="AU66" s="469"/>
      <c r="AV66" s="469"/>
      <c r="AW66" s="469"/>
    </row>
    <row r="67" spans="4:49" x14ac:dyDescent="0.2">
      <c r="F67" s="200"/>
      <c r="G67" s="200"/>
      <c r="H67" s="200"/>
      <c r="I67" s="200"/>
      <c r="J67" s="200"/>
      <c r="K67" s="200"/>
      <c r="L67" s="200"/>
      <c r="M67" s="200"/>
      <c r="Q67" s="185"/>
      <c r="R67" s="185"/>
      <c r="S67" s="185"/>
    </row>
    <row r="68" spans="4:49" x14ac:dyDescent="0.2">
      <c r="D68" s="98"/>
      <c r="Q68" s="185"/>
      <c r="R68" s="185"/>
      <c r="S68" s="185"/>
    </row>
    <row r="69" spans="4:49" x14ac:dyDescent="0.2">
      <c r="N69" s="211"/>
      <c r="O69" s="211"/>
      <c r="P69" s="211"/>
      <c r="Q69" s="211"/>
      <c r="R69" s="211"/>
      <c r="S69" s="211"/>
      <c r="T69" s="211"/>
      <c r="U69" s="211"/>
      <c r="V69" s="211"/>
      <c r="W69" s="211"/>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c r="AU69" s="211"/>
      <c r="AV69" s="211"/>
      <c r="AW69" s="211"/>
    </row>
    <row r="70" spans="4:49" x14ac:dyDescent="0.2">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row>
    <row r="71" spans="4:49" x14ac:dyDescent="0.2">
      <c r="H71" s="98"/>
      <c r="I71" s="98"/>
      <c r="J71" s="98"/>
      <c r="K71" s="98"/>
      <c r="L71" s="98"/>
      <c r="M71" s="98"/>
      <c r="N71" s="211"/>
      <c r="O71" s="211"/>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211"/>
      <c r="AM71" s="211"/>
      <c r="AN71" s="211"/>
      <c r="AO71" s="211"/>
      <c r="AP71" s="211"/>
      <c r="AQ71" s="211"/>
      <c r="AR71" s="211"/>
      <c r="AS71" s="211"/>
      <c r="AT71" s="211"/>
      <c r="AU71" s="211"/>
      <c r="AV71" s="211"/>
      <c r="AW71" s="211"/>
    </row>
    <row r="72" spans="4:49" x14ac:dyDescent="0.2">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211"/>
      <c r="AO72" s="211"/>
      <c r="AP72" s="211"/>
      <c r="AQ72" s="211"/>
      <c r="AR72" s="211"/>
      <c r="AS72" s="211"/>
      <c r="AT72" s="211"/>
      <c r="AU72" s="211"/>
      <c r="AV72" s="211"/>
      <c r="AW72" s="211"/>
    </row>
    <row r="73" spans="4:49" x14ac:dyDescent="0.2">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211"/>
      <c r="AO73" s="211"/>
      <c r="AP73" s="211"/>
      <c r="AQ73" s="211"/>
      <c r="AR73" s="211"/>
      <c r="AS73" s="211"/>
      <c r="AT73" s="211"/>
      <c r="AU73" s="211"/>
      <c r="AV73" s="211"/>
      <c r="AW73" s="211"/>
    </row>
    <row r="74" spans="4:49" x14ac:dyDescent="0.2">
      <c r="D74" s="98"/>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c r="AK74" s="211"/>
      <c r="AL74" s="211"/>
      <c r="AM74" s="211"/>
      <c r="AN74" s="211"/>
      <c r="AO74" s="211"/>
      <c r="AP74" s="211"/>
      <c r="AQ74" s="211"/>
      <c r="AR74" s="211"/>
      <c r="AS74" s="211"/>
      <c r="AT74" s="211"/>
      <c r="AU74" s="211"/>
      <c r="AV74" s="211"/>
      <c r="AW74" s="211"/>
    </row>
    <row r="75" spans="4:49" x14ac:dyDescent="0.2">
      <c r="N75" s="211"/>
      <c r="O75" s="211"/>
      <c r="P75" s="211"/>
      <c r="Q75" s="211"/>
      <c r="R75" s="211"/>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c r="AP75" s="211"/>
      <c r="AQ75" s="211"/>
      <c r="AR75" s="211"/>
      <c r="AS75" s="211"/>
      <c r="AT75" s="211"/>
      <c r="AU75" s="211"/>
      <c r="AV75" s="211"/>
      <c r="AW75" s="211"/>
    </row>
    <row r="76" spans="4:49" x14ac:dyDescent="0.2">
      <c r="H76" s="102"/>
      <c r="I76" s="102"/>
      <c r="J76" s="102"/>
      <c r="K76" s="102"/>
      <c r="L76" s="102"/>
      <c r="M76" s="102"/>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K76" s="211"/>
      <c r="AL76" s="211"/>
      <c r="AM76" s="211"/>
      <c r="AN76" s="211"/>
      <c r="AO76" s="211"/>
      <c r="AP76" s="211"/>
      <c r="AQ76" s="211"/>
      <c r="AR76" s="211"/>
      <c r="AS76" s="211"/>
      <c r="AT76" s="211"/>
      <c r="AU76" s="211"/>
      <c r="AV76" s="211"/>
      <c r="AW76" s="211"/>
    </row>
    <row r="77" spans="4:49" x14ac:dyDescent="0.2">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K77" s="211"/>
      <c r="AL77" s="211"/>
      <c r="AM77" s="211"/>
      <c r="AN77" s="211"/>
      <c r="AO77" s="211"/>
      <c r="AP77" s="211"/>
      <c r="AQ77" s="211"/>
      <c r="AR77" s="211"/>
      <c r="AS77" s="211"/>
      <c r="AT77" s="211"/>
      <c r="AU77" s="211"/>
      <c r="AV77" s="211"/>
      <c r="AW77" s="211"/>
    </row>
    <row r="78" spans="4:49" x14ac:dyDescent="0.2">
      <c r="D78" s="17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1"/>
      <c r="AU78" s="211"/>
      <c r="AV78" s="211"/>
      <c r="AW78" s="211"/>
    </row>
    <row r="79" spans="4:49" x14ac:dyDescent="0.2">
      <c r="D79" s="98"/>
      <c r="E79" s="98"/>
      <c r="F79" s="98"/>
      <c r="G79" s="98"/>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211"/>
      <c r="AL79" s="211"/>
      <c r="AM79" s="211"/>
      <c r="AN79" s="211"/>
      <c r="AO79" s="211"/>
      <c r="AP79" s="211"/>
      <c r="AQ79" s="211"/>
      <c r="AR79" s="211"/>
      <c r="AS79" s="211"/>
      <c r="AT79" s="211"/>
      <c r="AU79" s="211"/>
      <c r="AV79" s="211"/>
      <c r="AW79" s="211"/>
    </row>
    <row r="80" spans="4:49" x14ac:dyDescent="0.2">
      <c r="D80" s="98"/>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211"/>
      <c r="AL80" s="211"/>
      <c r="AM80" s="211"/>
      <c r="AN80" s="211"/>
      <c r="AO80" s="211"/>
      <c r="AP80" s="211"/>
      <c r="AQ80" s="211"/>
      <c r="AR80" s="211"/>
      <c r="AS80" s="211"/>
      <c r="AT80" s="211"/>
      <c r="AU80" s="211"/>
      <c r="AV80" s="211"/>
      <c r="AW80" s="211"/>
    </row>
    <row r="81" spans="4:49" x14ac:dyDescent="0.2">
      <c r="D81" s="173"/>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1"/>
      <c r="AM81" s="211"/>
      <c r="AN81" s="211"/>
      <c r="AO81" s="211"/>
      <c r="AP81" s="211"/>
      <c r="AQ81" s="211"/>
      <c r="AR81" s="211"/>
      <c r="AS81" s="211"/>
      <c r="AT81" s="211"/>
      <c r="AU81" s="211"/>
      <c r="AV81" s="211"/>
      <c r="AW81" s="211"/>
    </row>
    <row r="82" spans="4:49" x14ac:dyDescent="0.2">
      <c r="D82" s="173"/>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c r="AL82" s="211"/>
      <c r="AM82" s="211"/>
      <c r="AN82" s="211"/>
      <c r="AO82" s="211"/>
      <c r="AP82" s="211"/>
      <c r="AQ82" s="211"/>
      <c r="AR82" s="211"/>
      <c r="AS82" s="211"/>
      <c r="AT82" s="211"/>
      <c r="AU82" s="211"/>
      <c r="AV82" s="211"/>
      <c r="AW82" s="211"/>
    </row>
    <row r="83" spans="4:49" x14ac:dyDescent="0.2">
      <c r="D83" s="173"/>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c r="AL83" s="211"/>
      <c r="AM83" s="211"/>
      <c r="AN83" s="211"/>
      <c r="AO83" s="211"/>
      <c r="AP83" s="211"/>
      <c r="AQ83" s="211"/>
      <c r="AR83" s="211"/>
      <c r="AS83" s="211"/>
      <c r="AT83" s="211"/>
      <c r="AU83" s="211"/>
      <c r="AV83" s="211"/>
      <c r="AW83" s="211"/>
    </row>
    <row r="84" spans="4:49" x14ac:dyDescent="0.2">
      <c r="D84" s="173"/>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211"/>
      <c r="AL84" s="211"/>
      <c r="AM84" s="211"/>
      <c r="AN84" s="211"/>
      <c r="AO84" s="211"/>
      <c r="AP84" s="211"/>
      <c r="AQ84" s="211"/>
      <c r="AR84" s="211"/>
      <c r="AS84" s="211"/>
      <c r="AT84" s="211"/>
      <c r="AU84" s="211"/>
      <c r="AV84" s="211"/>
      <c r="AW84" s="211"/>
    </row>
    <row r="85" spans="4:49" x14ac:dyDescent="0.2">
      <c r="D85" s="98"/>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211"/>
      <c r="AL85" s="211"/>
      <c r="AM85" s="211"/>
      <c r="AN85" s="211"/>
      <c r="AO85" s="211"/>
      <c r="AP85" s="211"/>
      <c r="AQ85" s="211"/>
      <c r="AR85" s="211"/>
      <c r="AS85" s="211"/>
      <c r="AT85" s="211"/>
      <c r="AU85" s="211"/>
      <c r="AV85" s="211"/>
      <c r="AW85" s="211"/>
    </row>
    <row r="86" spans="4:49" x14ac:dyDescent="0.2">
      <c r="D86" s="98"/>
      <c r="N86" s="211"/>
      <c r="O86" s="211"/>
      <c r="P86" s="211"/>
      <c r="Q86" s="472"/>
      <c r="R86" s="211"/>
      <c r="S86" s="211"/>
      <c r="T86" s="211"/>
      <c r="U86" s="211"/>
      <c r="V86" s="211"/>
      <c r="W86" s="211"/>
      <c r="X86" s="211"/>
      <c r="Y86" s="211"/>
      <c r="Z86" s="211"/>
      <c r="AA86" s="211"/>
      <c r="AB86" s="211"/>
      <c r="AC86" s="211"/>
      <c r="AD86" s="211"/>
      <c r="AE86" s="211"/>
      <c r="AF86" s="211"/>
      <c r="AG86" s="211"/>
      <c r="AH86" s="211"/>
      <c r="AI86" s="211"/>
      <c r="AJ86" s="211"/>
      <c r="AK86" s="211"/>
      <c r="AL86" s="211"/>
      <c r="AM86" s="211"/>
      <c r="AN86" s="211"/>
      <c r="AO86" s="211"/>
      <c r="AP86" s="211"/>
      <c r="AQ86" s="211"/>
      <c r="AR86" s="211"/>
      <c r="AS86" s="211"/>
      <c r="AT86" s="211"/>
      <c r="AU86" s="211"/>
      <c r="AV86" s="211"/>
      <c r="AW86" s="211"/>
    </row>
    <row r="87" spans="4:49" x14ac:dyDescent="0.2">
      <c r="N87" s="211"/>
      <c r="O87" s="211"/>
      <c r="P87" s="211"/>
      <c r="Q87" s="472"/>
      <c r="R87" s="211"/>
      <c r="S87" s="211"/>
      <c r="T87" s="211"/>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row>
    <row r="88" spans="4:49" x14ac:dyDescent="0.2">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1"/>
      <c r="AU88" s="211"/>
      <c r="AV88" s="211"/>
      <c r="AW88" s="211"/>
    </row>
    <row r="89" spans="4:49" x14ac:dyDescent="0.2">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211"/>
      <c r="AL89" s="211"/>
      <c r="AM89" s="211"/>
      <c r="AN89" s="211"/>
      <c r="AO89" s="211"/>
      <c r="AP89" s="211"/>
      <c r="AQ89" s="211"/>
      <c r="AR89" s="211"/>
      <c r="AS89" s="211"/>
      <c r="AT89" s="211"/>
      <c r="AU89" s="211"/>
      <c r="AV89" s="211"/>
      <c r="AW89" s="211"/>
    </row>
    <row r="90" spans="4:49" x14ac:dyDescent="0.2">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c r="AL90" s="211"/>
      <c r="AM90" s="211"/>
      <c r="AN90" s="211"/>
      <c r="AO90" s="211"/>
      <c r="AP90" s="211"/>
      <c r="AQ90" s="211"/>
      <c r="AR90" s="211"/>
      <c r="AS90" s="211"/>
      <c r="AT90" s="211"/>
      <c r="AU90" s="211"/>
      <c r="AV90" s="211"/>
      <c r="AW90" s="211"/>
    </row>
    <row r="91" spans="4:49" x14ac:dyDescent="0.2">
      <c r="D91" s="98"/>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c r="AL91" s="211"/>
      <c r="AM91" s="211"/>
      <c r="AN91" s="211"/>
      <c r="AO91" s="211"/>
      <c r="AP91" s="211"/>
      <c r="AQ91" s="211"/>
      <c r="AR91" s="211"/>
      <c r="AS91" s="211"/>
      <c r="AT91" s="211"/>
      <c r="AU91" s="211"/>
      <c r="AV91" s="211"/>
      <c r="AW91" s="211"/>
    </row>
    <row r="92" spans="4:49" x14ac:dyDescent="0.2">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211"/>
      <c r="AL92" s="211"/>
      <c r="AM92" s="211"/>
      <c r="AN92" s="211"/>
      <c r="AO92" s="211"/>
      <c r="AP92" s="211"/>
      <c r="AQ92" s="211"/>
      <c r="AR92" s="211"/>
      <c r="AS92" s="211"/>
      <c r="AT92" s="211"/>
      <c r="AU92" s="211"/>
      <c r="AV92" s="211"/>
      <c r="AW92" s="211"/>
    </row>
    <row r="93" spans="4:49" x14ac:dyDescent="0.2">
      <c r="D93" s="98"/>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row>
    <row r="94" spans="4:49" x14ac:dyDescent="0.2">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c r="AS94" s="211"/>
      <c r="AT94" s="211"/>
      <c r="AU94" s="211"/>
      <c r="AV94" s="211"/>
      <c r="AW94" s="211"/>
    </row>
    <row r="95" spans="4:49" x14ac:dyDescent="0.2">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1"/>
      <c r="AV95" s="211"/>
      <c r="AW95" s="211"/>
    </row>
    <row r="96" spans="4:49" x14ac:dyDescent="0.2">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row>
    <row r="97" spans="4:49" x14ac:dyDescent="0.2">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11"/>
      <c r="AP97" s="211"/>
      <c r="AQ97" s="211"/>
      <c r="AR97" s="211"/>
      <c r="AS97" s="211"/>
      <c r="AT97" s="211"/>
      <c r="AU97" s="211"/>
      <c r="AV97" s="211"/>
      <c r="AW97" s="211"/>
    </row>
    <row r="99" spans="4:49" ht="18.75" x14ac:dyDescent="0.2">
      <c r="E99" s="47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row>
    <row r="101" spans="4:49" x14ac:dyDescent="0.2">
      <c r="D101" s="473"/>
    </row>
    <row r="105" spans="4:49" ht="18.75" x14ac:dyDescent="0.2">
      <c r="D105" s="468"/>
      <c r="N105" s="469"/>
      <c r="O105" s="469"/>
      <c r="P105" s="469"/>
      <c r="Q105" s="469"/>
      <c r="R105" s="469"/>
      <c r="S105" s="469"/>
      <c r="T105" s="469"/>
      <c r="U105" s="469"/>
      <c r="V105" s="469"/>
      <c r="W105" s="469"/>
      <c r="X105" s="469"/>
      <c r="Y105" s="469"/>
      <c r="Z105" s="469"/>
      <c r="AA105" s="469"/>
      <c r="AB105" s="469"/>
      <c r="AC105" s="469"/>
      <c r="AD105" s="469"/>
      <c r="AE105" s="469"/>
      <c r="AF105" s="469"/>
      <c r="AG105" s="469"/>
      <c r="AH105" s="469"/>
      <c r="AI105" s="469"/>
      <c r="AJ105" s="469"/>
      <c r="AK105" s="469"/>
      <c r="AL105" s="469"/>
      <c r="AM105" s="469"/>
      <c r="AN105" s="469"/>
      <c r="AO105" s="469"/>
      <c r="AP105" s="469"/>
      <c r="AQ105" s="469"/>
      <c r="AR105" s="469"/>
      <c r="AS105" s="469"/>
      <c r="AT105" s="469"/>
      <c r="AU105" s="469"/>
      <c r="AV105" s="469"/>
      <c r="AW105" s="469"/>
    </row>
    <row r="106" spans="4:49" x14ac:dyDescent="0.2">
      <c r="E106" s="98"/>
      <c r="F106" s="98"/>
      <c r="G106" s="98"/>
      <c r="H106" s="98"/>
      <c r="I106" s="98"/>
      <c r="J106" s="98"/>
      <c r="K106" s="98"/>
      <c r="L106" s="98"/>
      <c r="M106" s="98"/>
      <c r="N106" s="321"/>
      <c r="O106" s="321"/>
      <c r="P106" s="321"/>
      <c r="Q106" s="321"/>
      <c r="R106" s="321"/>
      <c r="S106" s="321"/>
      <c r="T106" s="321"/>
      <c r="U106" s="321"/>
      <c r="V106" s="321"/>
      <c r="W106" s="321"/>
      <c r="X106" s="321"/>
      <c r="Y106" s="321"/>
      <c r="Z106" s="321"/>
      <c r="AA106" s="321"/>
      <c r="AB106" s="321"/>
      <c r="AC106" s="321"/>
      <c r="AD106" s="321"/>
      <c r="AE106" s="321"/>
      <c r="AF106" s="321"/>
      <c r="AG106" s="321"/>
      <c r="AH106" s="321"/>
      <c r="AI106" s="321"/>
      <c r="AJ106" s="321"/>
      <c r="AK106" s="321"/>
      <c r="AL106" s="321"/>
      <c r="AM106" s="321"/>
      <c r="AN106" s="321"/>
      <c r="AO106" s="321"/>
      <c r="AP106" s="321"/>
      <c r="AQ106" s="321"/>
      <c r="AR106" s="321"/>
      <c r="AS106" s="321"/>
      <c r="AT106" s="321"/>
      <c r="AU106" s="321"/>
      <c r="AV106" s="321"/>
      <c r="AW106" s="321"/>
    </row>
    <row r="107" spans="4:49" x14ac:dyDescent="0.2">
      <c r="E107" s="98"/>
      <c r="F107" s="98"/>
      <c r="G107" s="98"/>
      <c r="H107" s="98"/>
      <c r="I107" s="98"/>
      <c r="J107" s="98"/>
      <c r="K107" s="98"/>
      <c r="L107" s="98"/>
      <c r="M107" s="98"/>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1"/>
      <c r="AS107" s="321"/>
      <c r="AT107" s="321"/>
      <c r="AU107" s="321"/>
      <c r="AV107" s="321"/>
      <c r="AW107" s="321"/>
    </row>
    <row r="108" spans="4:49" ht="3" customHeight="1" x14ac:dyDescent="0.2">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row>
    <row r="109" spans="4:49" ht="13.5" customHeight="1" x14ac:dyDescent="0.2">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row>
    <row r="110" spans="4:49" x14ac:dyDescent="0.2">
      <c r="E110" s="98"/>
      <c r="F110" s="98"/>
      <c r="G110" s="98"/>
      <c r="H110" s="98"/>
      <c r="I110" s="98"/>
      <c r="J110" s="98"/>
      <c r="K110" s="98"/>
      <c r="L110" s="98"/>
      <c r="M110" s="98"/>
      <c r="N110" s="321"/>
      <c r="O110" s="321"/>
      <c r="P110" s="321"/>
      <c r="Q110" s="321"/>
      <c r="R110" s="321"/>
      <c r="S110" s="321"/>
      <c r="T110" s="321"/>
      <c r="U110" s="321"/>
      <c r="V110" s="321"/>
      <c r="W110" s="321"/>
      <c r="X110" s="321"/>
      <c r="Y110" s="321"/>
      <c r="Z110" s="321"/>
      <c r="AA110" s="321"/>
      <c r="AB110" s="321"/>
      <c r="AC110" s="321"/>
      <c r="AD110" s="321"/>
      <c r="AE110" s="321"/>
      <c r="AF110" s="321"/>
      <c r="AG110" s="321"/>
      <c r="AH110" s="321"/>
      <c r="AI110" s="321"/>
      <c r="AJ110" s="321"/>
      <c r="AK110" s="321"/>
      <c r="AL110" s="321"/>
      <c r="AM110" s="321"/>
      <c r="AN110" s="321"/>
      <c r="AO110" s="321"/>
      <c r="AP110" s="321"/>
      <c r="AQ110" s="321"/>
      <c r="AR110" s="321"/>
      <c r="AS110" s="321"/>
      <c r="AT110" s="321"/>
      <c r="AU110" s="321"/>
      <c r="AV110" s="321"/>
      <c r="AW110" s="321"/>
    </row>
  </sheetData>
  <customSheetViews>
    <customSheetView guid="{216D8876-19FF-44F4-8FAC-ACDDAA215E34}" fitToPage="1">
      <pane ySplit="8" topLeftCell="A9" activePane="bottomLeft" state="frozen"/>
      <selection pane="bottomLeft" activeCell="G35" sqref="G35"/>
      <pageMargins left="0.78740157499999996" right="0.78740157499999996" top="0.984251969" bottom="0.984251969" header="0.4921259845" footer="0.4921259845"/>
      <pageSetup paperSize="9" scale="77" orientation="landscape" r:id="rId1"/>
    </customSheetView>
    <customSheetView guid="{9890AA73-B2EA-4F98-9A3C-97D1460B2A7D}" showPageBreaks="1" fitToPage="1" printArea="1">
      <pane ySplit="8" topLeftCell="A27" activePane="bottomLeft" state="frozen"/>
      <selection pane="bottomLeft" activeCell="G35" sqref="G35"/>
      <pageMargins left="0.78740157499999996" right="0.78740157499999996" top="0.984251969" bottom="0.984251969" header="0.4921259845" footer="0.4921259845"/>
      <pageSetup paperSize="9" scale="77" orientation="landscape" r:id="rId2"/>
    </customSheetView>
  </customSheetViews>
  <mergeCells count="1">
    <mergeCell ref="C2:F6"/>
  </mergeCells>
  <phoneticPr fontId="3" type="noConversion"/>
  <conditionalFormatting sqref="N71:AW71 N76:AW76">
    <cfRule type="cellIs" dxfId="26" priority="16" stopIfTrue="1" operator="equal">
      <formula>0</formula>
    </cfRule>
  </conditionalFormatting>
  <conditionalFormatting sqref="N69:AW69">
    <cfRule type="cellIs" dxfId="25" priority="17" stopIfTrue="1" operator="equal">
      <formula>0</formula>
    </cfRule>
  </conditionalFormatting>
  <conditionalFormatting sqref="N106:AW108 N110:AW110">
    <cfRule type="cellIs" dxfId="24" priority="18" stopIfTrue="1" operator="lessThan">
      <formula>0</formula>
    </cfRule>
  </conditionalFormatting>
  <conditionalFormatting sqref="G19">
    <cfRule type="cellIs" dxfId="23" priority="19" stopIfTrue="1" operator="lessThan">
      <formula>0</formula>
    </cfRule>
  </conditionalFormatting>
  <conditionalFormatting sqref="G18">
    <cfRule type="cellIs" dxfId="22" priority="15" stopIfTrue="1" operator="lessThan">
      <formula>0</formula>
    </cfRule>
  </conditionalFormatting>
  <conditionalFormatting sqref="G21">
    <cfRule type="cellIs" dxfId="21" priority="11" stopIfTrue="1" operator="lessThan">
      <formula>0</formula>
    </cfRule>
  </conditionalFormatting>
  <conditionalFormatting sqref="H36">
    <cfRule type="cellIs" dxfId="20" priority="7" stopIfTrue="1" operator="equal">
      <formula>0</formula>
    </cfRule>
    <cfRule type="cellIs" dxfId="19" priority="10" stopIfTrue="1" operator="greaterThan">
      <formula>0</formula>
    </cfRule>
  </conditionalFormatting>
  <conditionalFormatting sqref="H32">
    <cfRule type="cellIs" dxfId="18" priority="9" stopIfTrue="1" operator="equal">
      <formula>0</formula>
    </cfRule>
  </conditionalFormatting>
  <conditionalFormatting sqref="G32">
    <cfRule type="cellIs" dxfId="17" priority="8" stopIfTrue="1" operator="equal">
      <formula>0</formula>
    </cfRule>
  </conditionalFormatting>
  <conditionalFormatting sqref="N48:AW48 N53:AW53">
    <cfRule type="cellIs" dxfId="16" priority="5" stopIfTrue="1" operator="equal">
      <formula>0</formula>
    </cfRule>
  </conditionalFormatting>
  <conditionalFormatting sqref="N46:AW46">
    <cfRule type="cellIs" dxfId="15" priority="6" stopIfTrue="1" operator="equal">
      <formula>0</formula>
    </cfRule>
  </conditionalFormatting>
  <conditionalFormatting sqref="G33">
    <cfRule type="cellIs" dxfId="14" priority="4" stopIfTrue="1" operator="lessThan">
      <formula>0</formula>
    </cfRule>
  </conditionalFormatting>
  <conditionalFormatting sqref="G35">
    <cfRule type="cellIs" dxfId="13" priority="1" stopIfTrue="1" operator="greaterThan">
      <formula>0</formula>
    </cfRule>
  </conditionalFormatting>
  <pageMargins left="0.78740157499999996" right="0.78740157499999996" top="0.984251969" bottom="0.984251969" header="0.4921259845" footer="0.4921259845"/>
  <pageSetup paperSize="9" scale="77" orientation="landscape" r:id="rId3"/>
  <ignoredErrors>
    <ignoredError sqref="H31:H35" unlockedFormula="1"/>
  </ignoredError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2" tint="0.39997558519241921"/>
    <pageSetUpPr fitToPage="1"/>
  </sheetPr>
  <dimension ref="B1:AS138"/>
  <sheetViews>
    <sheetView zoomScaleNormal="100" zoomScalePageLayoutView="80" workbookViewId="0">
      <pane ySplit="8" topLeftCell="A9" activePane="bottomLeft" state="frozen"/>
      <selection pane="bottomLeft" activeCell="G76" sqref="G76"/>
    </sheetView>
  </sheetViews>
  <sheetFormatPr baseColWidth="10" defaultColWidth="11.42578125" defaultRowHeight="13.5" outlineLevelCol="1" x14ac:dyDescent="0.25"/>
  <cols>
    <col min="1" max="1" width="0.85546875" style="326" customWidth="1"/>
    <col min="2" max="3" width="1.85546875" style="326" customWidth="1"/>
    <col min="4" max="4" width="27.85546875" style="326" customWidth="1"/>
    <col min="5" max="5" width="5.42578125" style="326" customWidth="1"/>
    <col min="6" max="6" width="13.42578125" style="326" customWidth="1"/>
    <col min="7" max="9" width="12.7109375" style="326" customWidth="1"/>
    <col min="10" max="10" width="12.7109375" style="326" hidden="1" customWidth="1" outlineLevel="1"/>
    <col min="11" max="11" width="6.42578125" style="326" customWidth="1" collapsed="1"/>
    <col min="12" max="12" width="2.28515625" style="326" customWidth="1"/>
    <col min="13" max="13" width="15" style="326" customWidth="1"/>
    <col min="14" max="14" width="12.7109375" style="326" customWidth="1"/>
    <col min="15" max="15" width="19.5703125" style="326" customWidth="1"/>
    <col min="16" max="16" width="12.7109375" style="326" customWidth="1"/>
    <col min="17" max="17" width="21.140625" style="326" customWidth="1"/>
    <col min="18" max="18" width="4.85546875" style="326" customWidth="1"/>
    <col min="19" max="19" width="13.7109375" style="326" customWidth="1"/>
    <col min="20" max="20" width="11.7109375" style="326" customWidth="1"/>
    <col min="21" max="21" width="19" style="326" customWidth="1"/>
    <col min="22" max="22" width="5.140625" style="326" customWidth="1"/>
    <col min="23" max="45" width="11.7109375" style="326" customWidth="1"/>
    <col min="46" max="16384" width="11.42578125" style="326"/>
  </cols>
  <sheetData>
    <row r="1" spans="2:15" x14ac:dyDescent="0.25">
      <c r="B1" s="325"/>
      <c r="C1" s="325"/>
      <c r="D1" s="325"/>
      <c r="E1" s="325"/>
      <c r="F1" s="325"/>
      <c r="G1" s="325"/>
      <c r="H1" s="325"/>
      <c r="I1" s="325"/>
      <c r="J1" s="325"/>
      <c r="K1" s="325"/>
    </row>
    <row r="2" spans="2:15" ht="13.5" customHeight="1" x14ac:dyDescent="0.25">
      <c r="B2" s="325"/>
      <c r="C2" s="594" t="s">
        <v>82</v>
      </c>
      <c r="D2" s="594"/>
      <c r="E2" s="594"/>
      <c r="F2" s="528"/>
      <c r="G2" s="325"/>
      <c r="H2" s="325"/>
      <c r="I2" s="325"/>
      <c r="J2" s="325"/>
      <c r="K2" s="325"/>
    </row>
    <row r="3" spans="2:15" ht="13.5" customHeight="1" x14ac:dyDescent="0.25">
      <c r="B3" s="325"/>
      <c r="C3" s="594"/>
      <c r="D3" s="594"/>
      <c r="E3" s="594"/>
      <c r="F3" s="528"/>
      <c r="G3" s="325"/>
      <c r="H3" s="325"/>
      <c r="I3" s="325"/>
      <c r="J3" s="325"/>
      <c r="K3" s="325"/>
    </row>
    <row r="4" spans="2:15" ht="13.5" customHeight="1" x14ac:dyDescent="0.25">
      <c r="C4" s="594"/>
      <c r="D4" s="594"/>
      <c r="E4" s="594"/>
      <c r="F4" s="528"/>
      <c r="H4" s="327"/>
      <c r="I4" s="327"/>
      <c r="J4" s="327"/>
      <c r="K4" s="327"/>
      <c r="L4" s="327"/>
      <c r="M4" s="327"/>
      <c r="N4" s="327"/>
      <c r="O4" s="327"/>
    </row>
    <row r="5" spans="2:15" ht="13.5" customHeight="1" x14ac:dyDescent="0.25">
      <c r="B5" s="325"/>
      <c r="C5" s="594"/>
      <c r="D5" s="594"/>
      <c r="E5" s="594"/>
      <c r="F5" s="529">
        <f>'2. GuV'!E9</f>
        <v>42217</v>
      </c>
      <c r="G5" s="474">
        <f>YEAR(F5)</f>
        <v>2015</v>
      </c>
      <c r="H5" s="475">
        <v>12</v>
      </c>
      <c r="I5" s="475">
        <f>DAY(F5)</f>
        <v>1</v>
      </c>
      <c r="J5" s="330"/>
      <c r="K5" s="330"/>
      <c r="L5" s="327"/>
      <c r="M5" s="327"/>
      <c r="N5" s="327"/>
      <c r="O5" s="327"/>
    </row>
    <row r="6" spans="2:15" ht="13.5" customHeight="1" x14ac:dyDescent="0.25">
      <c r="B6" s="91"/>
      <c r="C6" s="594"/>
      <c r="D6" s="594"/>
      <c r="E6" s="594"/>
      <c r="F6" s="528"/>
      <c r="G6" s="530">
        <f>G5+1</f>
        <v>2016</v>
      </c>
      <c r="H6" s="530">
        <f>H5</f>
        <v>12</v>
      </c>
      <c r="I6" s="530">
        <f>I5</f>
        <v>1</v>
      </c>
      <c r="J6" s="327"/>
      <c r="K6" s="327"/>
      <c r="L6" s="327"/>
      <c r="M6" s="327"/>
      <c r="N6" s="327"/>
      <c r="O6" s="327"/>
    </row>
    <row r="7" spans="2:15" ht="12.75" customHeight="1" x14ac:dyDescent="0.25">
      <c r="B7" s="91"/>
      <c r="C7" s="91"/>
      <c r="D7" s="91"/>
      <c r="E7" s="91"/>
      <c r="F7" s="91"/>
      <c r="G7" s="530">
        <f>G6+1</f>
        <v>2017</v>
      </c>
      <c r="H7" s="530">
        <f>H6</f>
        <v>12</v>
      </c>
      <c r="I7" s="530">
        <f>I6</f>
        <v>1</v>
      </c>
      <c r="J7" s="333"/>
      <c r="L7" s="327"/>
      <c r="M7" s="327"/>
      <c r="N7" s="327"/>
      <c r="O7" s="327"/>
    </row>
    <row r="8" spans="2:15" ht="4.5" customHeight="1" x14ac:dyDescent="0.25">
      <c r="F8" s="476"/>
      <c r="G8" s="331"/>
      <c r="H8" s="332"/>
      <c r="I8" s="327"/>
      <c r="J8" s="333"/>
      <c r="L8" s="327"/>
      <c r="M8" s="327"/>
      <c r="N8" s="327"/>
      <c r="O8" s="327"/>
    </row>
    <row r="9" spans="2:15" x14ac:dyDescent="0.25">
      <c r="F9" s="476"/>
      <c r="G9" s="331"/>
      <c r="H9" s="332"/>
      <c r="I9" s="327"/>
      <c r="J9" s="333"/>
      <c r="L9" s="327"/>
      <c r="M9" s="327"/>
      <c r="N9" s="327"/>
      <c r="O9" s="327"/>
    </row>
    <row r="10" spans="2:15" x14ac:dyDescent="0.25">
      <c r="F10" s="476"/>
      <c r="G10" s="331"/>
      <c r="H10" s="332"/>
      <c r="I10" s="327"/>
      <c r="J10" s="333"/>
      <c r="L10" s="327"/>
      <c r="M10" s="327"/>
      <c r="N10" s="327"/>
      <c r="O10" s="327"/>
    </row>
    <row r="11" spans="2:15" x14ac:dyDescent="0.25">
      <c r="F11" s="476"/>
      <c r="G11" s="331"/>
      <c r="H11" s="332"/>
      <c r="I11" s="327"/>
      <c r="J11" s="333"/>
      <c r="L11" s="327"/>
      <c r="M11" s="327"/>
      <c r="N11" s="327"/>
      <c r="O11" s="327"/>
    </row>
    <row r="12" spans="2:15" x14ac:dyDescent="0.25">
      <c r="C12" s="376" t="s">
        <v>213</v>
      </c>
      <c r="F12" s="476"/>
      <c r="G12" s="331"/>
      <c r="H12" s="332"/>
      <c r="I12" s="327"/>
      <c r="J12" s="333"/>
      <c r="L12" s="327"/>
      <c r="M12" s="327"/>
      <c r="N12" s="327"/>
      <c r="O12" s="327"/>
    </row>
    <row r="13" spans="2:15" ht="2.25" customHeight="1" x14ac:dyDescent="0.25">
      <c r="C13" s="376"/>
      <c r="F13" s="476"/>
      <c r="G13" s="331"/>
      <c r="H13" s="332"/>
      <c r="I13" s="327"/>
      <c r="J13" s="333"/>
      <c r="L13" s="327"/>
      <c r="M13" s="327"/>
      <c r="N13" s="327"/>
      <c r="O13" s="327"/>
    </row>
    <row r="14" spans="2:15" x14ac:dyDescent="0.25">
      <c r="C14" s="347" t="s">
        <v>214</v>
      </c>
      <c r="D14" s="347"/>
      <c r="E14" s="347"/>
      <c r="F14" s="477"/>
      <c r="G14" s="478"/>
      <c r="H14" s="479"/>
      <c r="I14" s="480"/>
      <c r="J14" s="481"/>
      <c r="K14" s="347"/>
      <c r="L14" s="480"/>
      <c r="M14" s="480"/>
      <c r="N14" s="480"/>
      <c r="O14" s="480"/>
    </row>
    <row r="15" spans="2:15" x14ac:dyDescent="0.25">
      <c r="C15" s="347" t="s">
        <v>294</v>
      </c>
      <c r="D15" s="347"/>
      <c r="E15" s="347"/>
      <c r="F15" s="477"/>
      <c r="G15" s="478"/>
      <c r="H15" s="479"/>
      <c r="I15" s="480"/>
      <c r="J15" s="481"/>
      <c r="K15" s="347"/>
      <c r="L15" s="480"/>
      <c r="M15" s="480"/>
      <c r="N15" s="480"/>
      <c r="O15" s="480"/>
    </row>
    <row r="16" spans="2:15" x14ac:dyDescent="0.25">
      <c r="C16" s="347" t="s">
        <v>400</v>
      </c>
      <c r="D16" s="347"/>
      <c r="E16" s="347"/>
      <c r="F16" s="477"/>
      <c r="G16" s="478"/>
      <c r="H16" s="479"/>
      <c r="I16" s="480"/>
      <c r="J16" s="481"/>
      <c r="K16" s="347"/>
      <c r="L16" s="480"/>
      <c r="M16" s="480"/>
      <c r="N16" s="480"/>
      <c r="O16" s="480"/>
    </row>
    <row r="17" spans="3:20" x14ac:dyDescent="0.25">
      <c r="C17" s="347" t="s">
        <v>401</v>
      </c>
      <c r="D17" s="347"/>
      <c r="E17" s="347"/>
      <c r="F17" s="477"/>
      <c r="G17" s="478"/>
      <c r="H17" s="479"/>
      <c r="I17" s="480"/>
      <c r="J17" s="481"/>
      <c r="K17" s="347"/>
      <c r="L17" s="480"/>
      <c r="M17" s="480"/>
      <c r="N17" s="480"/>
      <c r="O17" s="480"/>
    </row>
    <row r="18" spans="3:20" x14ac:dyDescent="0.25">
      <c r="G18" s="331"/>
      <c r="H18" s="332"/>
      <c r="I18" s="327"/>
      <c r="J18" s="333"/>
      <c r="L18" s="327"/>
      <c r="M18" s="327"/>
      <c r="N18" s="327"/>
      <c r="O18" s="327"/>
    </row>
    <row r="19" spans="3:20" x14ac:dyDescent="0.25">
      <c r="G19" s="331"/>
      <c r="H19" s="332"/>
      <c r="I19" s="327"/>
      <c r="J19" s="333"/>
      <c r="L19" s="327"/>
      <c r="M19" s="327"/>
      <c r="N19" s="327"/>
      <c r="O19" s="327"/>
    </row>
    <row r="20" spans="3:20" x14ac:dyDescent="0.25">
      <c r="C20" s="101"/>
      <c r="D20" s="101"/>
      <c r="E20" s="101"/>
      <c r="F20" s="101"/>
      <c r="G20" s="482"/>
      <c r="H20" s="191"/>
      <c r="I20" s="189"/>
      <c r="J20" s="483"/>
      <c r="K20" s="101"/>
      <c r="L20" s="189"/>
      <c r="M20" s="189"/>
      <c r="N20" s="189"/>
      <c r="O20" s="101"/>
      <c r="P20" s="101"/>
      <c r="Q20" s="101"/>
      <c r="R20" s="101"/>
      <c r="S20" s="101"/>
    </row>
    <row r="21" spans="3:20" x14ac:dyDescent="0.25">
      <c r="C21" s="104" t="s">
        <v>165</v>
      </c>
      <c r="D21" s="207"/>
      <c r="E21" s="207"/>
      <c r="F21" s="484">
        <f>'2. GuV'!G26</f>
        <v>2015</v>
      </c>
      <c r="G21" s="484">
        <f>F21+1</f>
        <v>2016</v>
      </c>
      <c r="H21" s="484">
        <f>G21+1</f>
        <v>2017</v>
      </c>
      <c r="I21" s="484">
        <f>H21+1</f>
        <v>2018</v>
      </c>
      <c r="J21" s="484">
        <f>I21+1</f>
        <v>2019</v>
      </c>
      <c r="K21" s="101"/>
      <c r="L21" s="104" t="s">
        <v>152</v>
      </c>
      <c r="M21" s="104"/>
      <c r="N21" s="104"/>
      <c r="O21" s="453">
        <f>F21</f>
        <v>2015</v>
      </c>
      <c r="P21" s="453">
        <f>G21</f>
        <v>2016</v>
      </c>
      <c r="Q21" s="453">
        <f>H21</f>
        <v>2017</v>
      </c>
      <c r="R21" s="108"/>
      <c r="S21" s="101"/>
    </row>
    <row r="22" spans="3:20" ht="3.75" customHeight="1" x14ac:dyDescent="0.25">
      <c r="C22" s="101"/>
      <c r="D22" s="101"/>
      <c r="E22" s="101"/>
      <c r="F22" s="310"/>
      <c r="G22" s="310"/>
      <c r="H22" s="310"/>
      <c r="I22" s="310"/>
      <c r="J22" s="256"/>
      <c r="K22" s="101"/>
      <c r="L22" s="101"/>
      <c r="M22" s="101"/>
      <c r="N22" s="101"/>
      <c r="O22" s="177"/>
      <c r="P22" s="177"/>
      <c r="Q22" s="177"/>
      <c r="R22" s="118"/>
      <c r="S22" s="101"/>
    </row>
    <row r="23" spans="3:20" ht="10.5" customHeight="1" x14ac:dyDescent="0.25">
      <c r="C23" s="118" t="s">
        <v>84</v>
      </c>
      <c r="D23" s="118"/>
      <c r="E23" s="118"/>
      <c r="F23" s="485">
        <f>SUMIF('2. GuV'!$G$26:$AP$26,'5. Rentabilität'!F21,'2. GuV'!$G$28:$AP$28)</f>
        <v>5</v>
      </c>
      <c r="G23" s="485">
        <f>SUMIF('2. GuV'!$G$26:$AP$26,'5. Rentabilität'!G21,'2. GuV'!$G$28:$AP$28)</f>
        <v>12</v>
      </c>
      <c r="H23" s="485">
        <f>SUMIF('2. GuV'!$G$26:$AP$26,'5. Rentabilität'!H21,'2. GuV'!$G$28:$AP$28)</f>
        <v>12</v>
      </c>
      <c r="I23" s="485">
        <f>SUMIF('2. GuV'!$G$26:$AP$26,'5. Rentabilität'!I21,'2. GuV'!$G$28:$AP$28)</f>
        <v>7</v>
      </c>
      <c r="J23" s="486" t="e">
        <f>SUMIF('2. GuV'!$G$26:$AP$26,'5. Rentabilität'!J21,'2. GuV'!#REF!)</f>
        <v>#REF!</v>
      </c>
      <c r="K23" s="118"/>
      <c r="L23" s="118"/>
      <c r="M23" s="118"/>
      <c r="N23" s="118"/>
      <c r="O23" s="487">
        <f>DATE(G5,H5,I5)</f>
        <v>42339</v>
      </c>
      <c r="P23" s="487">
        <f>DATE(G6,H6,I6)</f>
        <v>42705</v>
      </c>
      <c r="Q23" s="487">
        <f>DATE(G7,H7,I7)</f>
        <v>43070</v>
      </c>
      <c r="R23" s="486"/>
      <c r="S23" s="101"/>
    </row>
    <row r="24" spans="3:20" ht="3" customHeight="1" x14ac:dyDescent="0.25">
      <c r="C24" s="488"/>
      <c r="D24" s="121"/>
      <c r="E24" s="121"/>
      <c r="F24" s="258"/>
      <c r="G24" s="258"/>
      <c r="H24" s="258"/>
      <c r="I24" s="258"/>
      <c r="J24" s="258"/>
      <c r="K24" s="118"/>
      <c r="L24" s="118"/>
      <c r="M24" s="118"/>
      <c r="N24" s="118"/>
      <c r="O24" s="118"/>
      <c r="P24" s="118"/>
      <c r="Q24" s="118"/>
      <c r="R24" s="489"/>
      <c r="S24" s="217"/>
      <c r="T24" s="474"/>
    </row>
    <row r="25" spans="3:20" x14ac:dyDescent="0.25">
      <c r="C25" s="114" t="s">
        <v>295</v>
      </c>
      <c r="D25" s="149"/>
      <c r="E25" s="149"/>
      <c r="F25" s="490">
        <f>SUMIF('2. GuV'!$G$26:$AP$26,'5. Rentabilität'!F21,'2. GuV'!$G$258:$AP$258)</f>
        <v>0</v>
      </c>
      <c r="G25" s="490">
        <f>SUMIF('2. GuV'!$G$26:$AP$26,'5. Rentabilität'!G21,'2. GuV'!$G$258:$AP$258)</f>
        <v>0</v>
      </c>
      <c r="H25" s="490">
        <f>SUMIF('2. GuV'!$G$26:$AP$26,'5. Rentabilität'!H21,'2. GuV'!$G$258:$AP$258)</f>
        <v>0</v>
      </c>
      <c r="I25" s="490">
        <f>SUMIF('2. GuV'!$G$26:$AP$26,'5. Rentabilität'!I21,'2. GuV'!$G$258:$AP$258)</f>
        <v>0</v>
      </c>
      <c r="J25" s="491">
        <f>SUMIF('2. GuV'!$G$26:$AP$26,'5. Rentabilität'!J21,'2. GuV'!$G$257:$AP$257)</f>
        <v>0</v>
      </c>
      <c r="K25" s="118"/>
      <c r="L25" s="114" t="s">
        <v>162</v>
      </c>
      <c r="M25" s="114"/>
      <c r="N25" s="149"/>
      <c r="O25" s="149"/>
      <c r="P25" s="149"/>
      <c r="Q25" s="149"/>
      <c r="R25" s="489"/>
      <c r="S25" s="217"/>
      <c r="T25" s="474"/>
    </row>
    <row r="26" spans="3:20" x14ac:dyDescent="0.25">
      <c r="C26" s="118"/>
      <c r="D26" s="118"/>
      <c r="E26" s="118"/>
      <c r="F26" s="491"/>
      <c r="G26" s="491"/>
      <c r="H26" s="492"/>
      <c r="I26" s="493"/>
      <c r="J26" s="259"/>
      <c r="K26" s="118"/>
      <c r="L26" s="118"/>
      <c r="M26" s="118"/>
      <c r="N26" s="118"/>
      <c r="O26" s="118"/>
      <c r="P26" s="118"/>
      <c r="Q26" s="118"/>
      <c r="R26" s="489"/>
      <c r="S26" s="217"/>
      <c r="T26" s="474"/>
    </row>
    <row r="27" spans="3:20" x14ac:dyDescent="0.25">
      <c r="C27" s="108" t="s">
        <v>48</v>
      </c>
      <c r="D27" s="118"/>
      <c r="E27" s="118"/>
      <c r="F27" s="491"/>
      <c r="G27" s="491"/>
      <c r="H27" s="492"/>
      <c r="I27" s="493"/>
      <c r="J27" s="259"/>
      <c r="K27" s="118"/>
      <c r="L27" s="114" t="s">
        <v>216</v>
      </c>
      <c r="M27" s="149"/>
      <c r="N27" s="149"/>
      <c r="O27" s="149"/>
      <c r="P27" s="149"/>
      <c r="Q27" s="149"/>
      <c r="R27" s="489" t="s">
        <v>41</v>
      </c>
      <c r="S27" s="494">
        <f>MATCH(R27,'3. Liquidität'!D74:D87,0)</f>
        <v>14</v>
      </c>
      <c r="T27" s="474"/>
    </row>
    <row r="28" spans="3:20" x14ac:dyDescent="0.25">
      <c r="C28" s="118"/>
      <c r="D28" s="142" t="s">
        <v>85</v>
      </c>
      <c r="E28" s="142"/>
      <c r="F28" s="495">
        <f>SUMIF('2. GuV'!$G$26:$AP$26,'5. Rentabilität'!F21,'2. GuV'!$G$148:$AP$148)</f>
        <v>0</v>
      </c>
      <c r="G28" s="495">
        <f>SUMIF('2. GuV'!$G$26:$AP$26,'5. Rentabilität'!G21,'2. GuV'!$G$148:$AP$148)</f>
        <v>0</v>
      </c>
      <c r="H28" s="495">
        <f>SUMIF('2. GuV'!$G$26:$AP$26,'5. Rentabilität'!H21,'2. GuV'!$G$148:$AP$1427)</f>
        <v>0</v>
      </c>
      <c r="I28" s="495">
        <f>SUMIF('2. GuV'!$G$26:$AP$26,'5. Rentabilität'!I21,'2. GuV'!$G$148:$AP$148)</f>
        <v>0</v>
      </c>
      <c r="J28" s="491">
        <f>SUMIF('2. GuV'!$G$26:$AP$26,'5. Rentabilität'!J21,'2. GuV'!$G$115:$AP$115)</f>
        <v>0</v>
      </c>
      <c r="K28" s="118"/>
      <c r="L28" s="231" t="s">
        <v>196</v>
      </c>
      <c r="M28" s="142"/>
      <c r="N28" s="142"/>
      <c r="O28" s="231">
        <f>INDEX('3. Liquidität'!$E$74:$AP$87,'5. Rentabilität'!S27,'5. Rentabilität'!S28)</f>
        <v>0</v>
      </c>
      <c r="P28" s="231">
        <f>INDEX('3. Liquidität'!$E$74:$AP$87,'5. Rentabilität'!S27,'5. Rentabilität'!S29)</f>
        <v>0</v>
      </c>
      <c r="Q28" s="231">
        <f>INDEX('3. Liquidität'!$E$74:$AP$87,'5. Rentabilität'!S27,'5. Rentabilität'!S30)</f>
        <v>0</v>
      </c>
      <c r="R28" s="489" t="s">
        <v>169</v>
      </c>
      <c r="S28" s="494">
        <f>MATCH(O23,'3. Liquidität'!$E$73:$AP$73,0)</f>
        <v>7</v>
      </c>
      <c r="T28" s="474"/>
    </row>
    <row r="29" spans="3:20" x14ac:dyDescent="0.25">
      <c r="C29" s="118"/>
      <c r="D29" s="128" t="s">
        <v>86</v>
      </c>
      <c r="E29" s="128"/>
      <c r="F29" s="496">
        <f>SUMIF('2. GuV'!$G$26:$AP$26,'5. Rentabilität'!F21,'2. GuV'!$G$159:$AP$159)</f>
        <v>0</v>
      </c>
      <c r="G29" s="496">
        <f>SUMIF('2. GuV'!$G$26:$AP$26,'5. Rentabilität'!G21,'2. GuV'!$G$159:$AP$159)</f>
        <v>0</v>
      </c>
      <c r="H29" s="496">
        <f>SUMIF('2. GuV'!$G$26:$AP$26,'5. Rentabilität'!H21,'2. GuV'!$G$159:$AP$159)</f>
        <v>0</v>
      </c>
      <c r="I29" s="496">
        <f>SUMIF('2. GuV'!$G$26:$AP$26,'5. Rentabilität'!I21,'2. GuV'!$G$159:$AP$159)</f>
        <v>0</v>
      </c>
      <c r="J29" s="491">
        <f>SUMIF('2. GuV'!$G$26:$AP$26,'5. Rentabilität'!J21,'2. GuV'!$G$159:$AP$159)</f>
        <v>0</v>
      </c>
      <c r="K29" s="118"/>
      <c r="L29" s="210" t="s">
        <v>157</v>
      </c>
      <c r="M29" s="128"/>
      <c r="N29" s="128"/>
      <c r="O29" s="554">
        <v>0</v>
      </c>
      <c r="P29" s="554">
        <v>0</v>
      </c>
      <c r="Q29" s="554">
        <v>0</v>
      </c>
      <c r="R29" s="489" t="s">
        <v>170</v>
      </c>
      <c r="S29" s="494">
        <f>MATCH(P23,'3. Liquidität'!$E$73:$AP$73,0)</f>
        <v>19</v>
      </c>
      <c r="T29" s="474"/>
    </row>
    <row r="30" spans="3:20" x14ac:dyDescent="0.25">
      <c r="C30" s="118"/>
      <c r="D30" s="128" t="s">
        <v>14</v>
      </c>
      <c r="E30" s="128"/>
      <c r="F30" s="496">
        <f>SUMIF('2. GuV'!$G$26:$AP$26,'5. Rentabilität'!F21,'2. GuV'!$G$167:$AP$167)</f>
        <v>0</v>
      </c>
      <c r="G30" s="496">
        <f>SUMIF('2. GuV'!$G$26:$AP$26,'5. Rentabilität'!G21,'2. GuV'!$G$167:$AP$167)</f>
        <v>0</v>
      </c>
      <c r="H30" s="496">
        <f>SUMIF('2. GuV'!$G$26:$AP$26,'5. Rentabilität'!H21,'2. GuV'!$G$167:$AP$167)</f>
        <v>0</v>
      </c>
      <c r="I30" s="496">
        <f>SUMIF('2. GuV'!$G$26:$AP$26,'5. Rentabilität'!I21,'2. GuV'!$G$167:$AP$167)</f>
        <v>0</v>
      </c>
      <c r="J30" s="491">
        <f>SUMIF('2. GuV'!$G$26:$AP$26,'5. Rentabilität'!J21,'2. GuV'!$G$167:$AP$167)</f>
        <v>0</v>
      </c>
      <c r="K30" s="118"/>
      <c r="L30" s="210" t="s">
        <v>56</v>
      </c>
      <c r="M30" s="128"/>
      <c r="N30" s="128"/>
      <c r="O30" s="554">
        <v>0</v>
      </c>
      <c r="P30" s="554">
        <v>0</v>
      </c>
      <c r="Q30" s="554">
        <v>0</v>
      </c>
      <c r="R30" s="489" t="s">
        <v>171</v>
      </c>
      <c r="S30" s="494">
        <f>MATCH(Q23,'3. Liquidität'!$E$73:$AP$73,0)</f>
        <v>31</v>
      </c>
      <c r="T30" s="474"/>
    </row>
    <row r="31" spans="3:20" x14ac:dyDescent="0.25">
      <c r="C31" s="118"/>
      <c r="D31" s="128" t="s">
        <v>9</v>
      </c>
      <c r="E31" s="128"/>
      <c r="F31" s="496">
        <f>SUMIF('2. GuV'!$G$26:$AP$26,'5. Rentabilität'!F21,'2. GuV'!$G$174:$AP$174)</f>
        <v>0</v>
      </c>
      <c r="G31" s="496">
        <f>SUMIF('2. GuV'!$G$26:$AP$26,'5. Rentabilität'!G21,'2. GuV'!$G$174:$AP$174)</f>
        <v>0</v>
      </c>
      <c r="H31" s="496">
        <f>SUMIF('2. GuV'!$G$26:$AP$26,'5. Rentabilität'!H21,'2. GuV'!$G$174:$AP$174)</f>
        <v>0</v>
      </c>
      <c r="I31" s="496">
        <f>SUMIF('2. GuV'!$G$26:$AP$26,'5. Rentabilität'!I21,'2. GuV'!$G$174:$AP$174)</f>
        <v>0</v>
      </c>
      <c r="J31" s="491">
        <f>SUMIF('2. GuV'!$G$26:$AP$26,'5. Rentabilität'!J21,'2. GuV'!$G$174:$AP$174)</f>
        <v>0</v>
      </c>
      <c r="K31" s="118"/>
      <c r="L31" s="210" t="s">
        <v>154</v>
      </c>
      <c r="M31" s="128"/>
      <c r="N31" s="128"/>
      <c r="O31" s="554">
        <v>0</v>
      </c>
      <c r="P31" s="554">
        <v>0</v>
      </c>
      <c r="Q31" s="554">
        <v>0</v>
      </c>
      <c r="R31" s="489"/>
      <c r="S31" s="217"/>
      <c r="T31" s="474"/>
    </row>
    <row r="32" spans="3:20" x14ac:dyDescent="0.25">
      <c r="C32" s="118"/>
      <c r="D32" s="128" t="s">
        <v>11</v>
      </c>
      <c r="E32" s="128"/>
      <c r="F32" s="496">
        <f>SUMIF('2. GuV'!$G$26:$AP$26,'5. Rentabilität'!F21,'2. GuV'!$G$180:$AP$180)</f>
        <v>0</v>
      </c>
      <c r="G32" s="496">
        <f>SUMIF('2. GuV'!$G$26:$AP$26,'5. Rentabilität'!G21,'2. GuV'!$G$180:$AP$180)</f>
        <v>0</v>
      </c>
      <c r="H32" s="496">
        <f>SUMIF('2. GuV'!$G$26:$AP$26,'5. Rentabilität'!H21,'2. GuV'!$G$180:$AP$180)</f>
        <v>0</v>
      </c>
      <c r="I32" s="496">
        <f>SUMIF('2. GuV'!$G$26:$AP$26,'5. Rentabilität'!I21,'2. GuV'!$G$180:$AP$180)</f>
        <v>0</v>
      </c>
      <c r="J32" s="491">
        <f>SUMIF('2. GuV'!$G$26:$AP$26,'5. Rentabilität'!J21,'2. GuV'!$G$180:$AP$180)</f>
        <v>0</v>
      </c>
      <c r="K32" s="118"/>
      <c r="L32" s="210" t="s">
        <v>127</v>
      </c>
      <c r="M32" s="128"/>
      <c r="N32" s="128"/>
      <c r="O32" s="554">
        <v>0</v>
      </c>
      <c r="P32" s="554">
        <v>0</v>
      </c>
      <c r="Q32" s="554">
        <v>0</v>
      </c>
      <c r="R32" s="217"/>
      <c r="S32" s="217"/>
      <c r="T32" s="474"/>
    </row>
    <row r="33" spans="3:45" x14ac:dyDescent="0.25">
      <c r="C33" s="118"/>
      <c r="D33" s="128" t="s">
        <v>87</v>
      </c>
      <c r="E33" s="128"/>
      <c r="F33" s="496">
        <f>SUMIF('2. GuV'!$G$26:$AP$26,'5. Rentabilität'!F21,'2. GuV'!$G$187:$AP$187)</f>
        <v>0</v>
      </c>
      <c r="G33" s="496">
        <f>SUMIF('2. GuV'!$G$26:$AP$26,'5. Rentabilität'!G21,'2. GuV'!$G$187:$AP$187)</f>
        <v>0</v>
      </c>
      <c r="H33" s="496">
        <f>SUMIF('2. GuV'!$G$26:$AP$26,'5. Rentabilität'!H21,'2. GuV'!$G$187:$AP$187)</f>
        <v>0</v>
      </c>
      <c r="I33" s="496">
        <f>SUMIF('2. GuV'!$G$26:$AP$26,'5. Rentabilität'!I21,'2. GuV'!$G$187:$AP$187)</f>
        <v>0</v>
      </c>
      <c r="J33" s="491">
        <f>SUMIF('2. GuV'!$G$26:$AP$26,'5. Rentabilität'!J21,'2. GuV'!$G$187:$AP$187)</f>
        <v>0</v>
      </c>
      <c r="K33" s="118"/>
      <c r="L33" s="210" t="s">
        <v>155</v>
      </c>
      <c r="M33" s="128"/>
      <c r="N33" s="128"/>
      <c r="O33" s="554">
        <v>0</v>
      </c>
      <c r="P33" s="554">
        <v>0</v>
      </c>
      <c r="Q33" s="554">
        <v>0</v>
      </c>
      <c r="R33" s="489"/>
      <c r="S33" s="217"/>
      <c r="T33" s="474"/>
    </row>
    <row r="34" spans="3:45" x14ac:dyDescent="0.25">
      <c r="C34" s="118"/>
      <c r="D34" s="128" t="s">
        <v>39</v>
      </c>
      <c r="E34" s="128"/>
      <c r="F34" s="496">
        <f>SUMIF('2. GuV'!$G$26:$AP$26,'5. Rentabilität'!F21,'2. GuV'!$G$193:$AP$193)</f>
        <v>0</v>
      </c>
      <c r="G34" s="496">
        <f>SUMIF('2. GuV'!$G$26:$AP$26,'5. Rentabilität'!G21,'2. GuV'!$G$193:$AP$193)</f>
        <v>0</v>
      </c>
      <c r="H34" s="496">
        <f>SUMIF('2. GuV'!$G$26:$AP$26,'5. Rentabilität'!H21,'2. GuV'!$G$193:$AP$193)</f>
        <v>0</v>
      </c>
      <c r="I34" s="496">
        <f>SUMIF('2. GuV'!$G$26:$AP$26,'5. Rentabilität'!I21,'2. GuV'!$G$193:$AP$193)</f>
        <v>0</v>
      </c>
      <c r="J34" s="491">
        <f>SUMIF('2. GuV'!$G$26:$AP$26,'5. Rentabilität'!J21,'2. GuV'!$G$193:$AP$193)</f>
        <v>0</v>
      </c>
      <c r="K34" s="118"/>
      <c r="L34" s="210" t="s">
        <v>27</v>
      </c>
      <c r="M34" s="497"/>
      <c r="N34" s="128"/>
      <c r="O34" s="554">
        <v>0</v>
      </c>
      <c r="P34" s="554">
        <v>0</v>
      </c>
      <c r="Q34" s="554">
        <v>0</v>
      </c>
      <c r="R34" s="489"/>
      <c r="S34" s="118"/>
      <c r="T34" s="498"/>
      <c r="U34" s="347"/>
      <c r="V34" s="347"/>
      <c r="W34" s="347"/>
    </row>
    <row r="35" spans="3:45" x14ac:dyDescent="0.25">
      <c r="C35" s="118"/>
      <c r="D35" s="499" t="s">
        <v>264</v>
      </c>
      <c r="E35" s="128"/>
      <c r="F35" s="496">
        <f>SUMIF('2. GuV'!$G$26:$AP$26,'5. Rentabilität'!F21,'2. GuV'!$G$264:$AP$264)</f>
        <v>0</v>
      </c>
      <c r="G35" s="496">
        <f>SUMIF('2. GuV'!$G$26:$AP$26,'5. Rentabilität'!G21,'2. GuV'!$G$264:$AP$264)</f>
        <v>0</v>
      </c>
      <c r="H35" s="496">
        <f>SUMIF('2. GuV'!$G$26:$AP$26,'5. Rentabilität'!H21,'2. GuV'!$G$264:$AP$264)</f>
        <v>0</v>
      </c>
      <c r="I35" s="496">
        <f>SUMIF('2. GuV'!$G$26:$AP$26,'5. Rentabilität'!I21,'2. GuV'!$G$264:$AP$264)</f>
        <v>0</v>
      </c>
      <c r="J35" s="491"/>
      <c r="K35" s="118"/>
      <c r="L35" s="210" t="s">
        <v>265</v>
      </c>
      <c r="M35" s="252"/>
      <c r="N35" s="252"/>
      <c r="O35" s="554">
        <v>0</v>
      </c>
      <c r="P35" s="554">
        <v>0</v>
      </c>
      <c r="Q35" s="554">
        <v>0</v>
      </c>
      <c r="R35" s="489"/>
      <c r="S35" s="118"/>
      <c r="T35" s="498"/>
      <c r="U35" s="347"/>
      <c r="V35" s="347"/>
      <c r="W35" s="347"/>
    </row>
    <row r="36" spans="3:45" x14ac:dyDescent="0.25">
      <c r="C36" s="118"/>
      <c r="D36" s="499" t="s">
        <v>99</v>
      </c>
      <c r="E36" s="128"/>
      <c r="F36" s="496">
        <f>'2. GuV'!G109</f>
        <v>0</v>
      </c>
      <c r="G36" s="496"/>
      <c r="H36" s="496"/>
      <c r="I36" s="496"/>
      <c r="J36" s="491"/>
      <c r="K36" s="118"/>
      <c r="L36" s="114" t="s">
        <v>217</v>
      </c>
      <c r="M36" s="500"/>
      <c r="N36" s="500"/>
      <c r="O36" s="284"/>
      <c r="P36" s="284"/>
      <c r="Q36" s="284"/>
      <c r="R36" s="489"/>
      <c r="S36" s="118"/>
      <c r="T36" s="498"/>
      <c r="U36" s="347"/>
      <c r="V36" s="347"/>
      <c r="W36" s="347"/>
    </row>
    <row r="37" spans="3:45" x14ac:dyDescent="0.25">
      <c r="C37" s="118"/>
      <c r="D37" s="114" t="s">
        <v>42</v>
      </c>
      <c r="E37" s="149"/>
      <c r="F37" s="490">
        <f>SUM(F28:F36)</f>
        <v>0</v>
      </c>
      <c r="G37" s="490">
        <f>SUM(G28:G36)</f>
        <v>0</v>
      </c>
      <c r="H37" s="490">
        <f>SUM(H28:H36)</f>
        <v>0</v>
      </c>
      <c r="I37" s="490">
        <f>SUM(I28:I36)</f>
        <v>0</v>
      </c>
      <c r="J37" s="491"/>
      <c r="K37" s="118"/>
      <c r="L37" s="231" t="s">
        <v>158</v>
      </c>
      <c r="M37" s="501"/>
      <c r="N37" s="249"/>
      <c r="O37" s="550">
        <v>0</v>
      </c>
      <c r="P37" s="550">
        <v>0</v>
      </c>
      <c r="Q37" s="550">
        <v>0</v>
      </c>
      <c r="R37" s="489"/>
      <c r="S37" s="489"/>
      <c r="T37" s="498"/>
      <c r="U37" s="347"/>
      <c r="V37" s="347"/>
      <c r="W37" s="347"/>
    </row>
    <row r="38" spans="3:45" x14ac:dyDescent="0.25">
      <c r="C38" s="118"/>
      <c r="D38" s="118"/>
      <c r="E38" s="118"/>
      <c r="F38" s="118"/>
      <c r="G38" s="118"/>
      <c r="H38" s="118"/>
      <c r="I38" s="118"/>
      <c r="J38" s="259"/>
      <c r="K38" s="259"/>
      <c r="L38" s="210" t="s">
        <v>156</v>
      </c>
      <c r="M38" s="210"/>
      <c r="N38" s="210"/>
      <c r="O38" s="554">
        <v>0</v>
      </c>
      <c r="P38" s="554">
        <v>0</v>
      </c>
      <c r="Q38" s="554">
        <v>0</v>
      </c>
      <c r="R38" s="489"/>
      <c r="S38" s="502"/>
      <c r="T38" s="503"/>
      <c r="U38" s="323"/>
      <c r="V38" s="323"/>
      <c r="W38" s="323"/>
      <c r="X38" s="350"/>
      <c r="Y38" s="350"/>
      <c r="Z38" s="350"/>
      <c r="AA38" s="350"/>
      <c r="AB38" s="350"/>
      <c r="AC38" s="350"/>
      <c r="AD38" s="350"/>
      <c r="AE38" s="350"/>
      <c r="AF38" s="350"/>
      <c r="AG38" s="350"/>
      <c r="AH38" s="350"/>
      <c r="AI38" s="350"/>
      <c r="AJ38" s="350"/>
      <c r="AK38" s="350"/>
      <c r="AL38" s="350"/>
      <c r="AM38" s="350"/>
      <c r="AN38" s="350"/>
      <c r="AO38" s="350"/>
      <c r="AP38" s="350"/>
      <c r="AQ38" s="350"/>
      <c r="AR38" s="350"/>
      <c r="AS38" s="350"/>
    </row>
    <row r="39" spans="3:45" x14ac:dyDescent="0.25">
      <c r="C39" s="230" t="s">
        <v>266</v>
      </c>
      <c r="D39" s="142"/>
      <c r="E39" s="142"/>
      <c r="F39" s="504">
        <f>F25-F37</f>
        <v>0</v>
      </c>
      <c r="G39" s="504">
        <f>G25-G37</f>
        <v>0</v>
      </c>
      <c r="H39" s="504">
        <f>H25-H37</f>
        <v>0</v>
      </c>
      <c r="I39" s="504">
        <f>I25-I37</f>
        <v>0</v>
      </c>
      <c r="J39" s="505">
        <f>J25-J37</f>
        <v>0</v>
      </c>
      <c r="K39" s="259"/>
      <c r="L39" s="210" t="s">
        <v>215</v>
      </c>
      <c r="M39" s="210"/>
      <c r="N39" s="210"/>
      <c r="O39" s="554">
        <v>0</v>
      </c>
      <c r="P39" s="554">
        <v>0</v>
      </c>
      <c r="Q39" s="554">
        <v>0</v>
      </c>
      <c r="R39" s="489"/>
      <c r="S39" s="502"/>
      <c r="T39" s="503"/>
      <c r="U39" s="323"/>
      <c r="V39" s="323"/>
      <c r="W39" s="323"/>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row>
    <row r="40" spans="3:45" x14ac:dyDescent="0.25">
      <c r="C40" s="144" t="s">
        <v>121</v>
      </c>
      <c r="D40" s="128"/>
      <c r="E40" s="128"/>
      <c r="F40" s="298"/>
      <c r="G40" s="298">
        <f>IF(F39&lt;0,F39,0)</f>
        <v>0</v>
      </c>
      <c r="H40" s="298">
        <f>IF(G39+G40&lt;0,G39+G40,0)</f>
        <v>0</v>
      </c>
      <c r="I40" s="298">
        <f>IF(H39+H40&lt;0,H39+H40,0)</f>
        <v>0</v>
      </c>
      <c r="J40" s="505"/>
      <c r="K40" s="259"/>
      <c r="L40" s="210" t="s">
        <v>238</v>
      </c>
      <c r="M40" s="128"/>
      <c r="N40" s="128"/>
      <c r="O40" s="554">
        <v>0</v>
      </c>
      <c r="P40" s="554">
        <v>0</v>
      </c>
      <c r="Q40" s="554">
        <v>0</v>
      </c>
      <c r="R40" s="489"/>
      <c r="S40" s="502"/>
      <c r="T40" s="503"/>
      <c r="U40" s="323"/>
      <c r="V40" s="323"/>
      <c r="W40" s="323"/>
      <c r="X40" s="350"/>
      <c r="Y40" s="350"/>
      <c r="Z40" s="350"/>
      <c r="AA40" s="350"/>
      <c r="AB40" s="350"/>
      <c r="AC40" s="350"/>
      <c r="AD40" s="350"/>
      <c r="AE40" s="350"/>
      <c r="AF40" s="350"/>
      <c r="AG40" s="350"/>
      <c r="AH40" s="350"/>
      <c r="AI40" s="350"/>
      <c r="AJ40" s="350"/>
      <c r="AK40" s="350"/>
      <c r="AL40" s="350"/>
      <c r="AM40" s="350"/>
      <c r="AN40" s="350"/>
      <c r="AO40" s="350"/>
      <c r="AP40" s="350"/>
      <c r="AQ40" s="350"/>
      <c r="AR40" s="350"/>
      <c r="AS40" s="350"/>
    </row>
    <row r="41" spans="3:45" ht="2.25" customHeight="1" x14ac:dyDescent="0.25">
      <c r="C41" s="108"/>
      <c r="D41" s="118"/>
      <c r="E41" s="118"/>
      <c r="F41" s="491"/>
      <c r="G41" s="118"/>
      <c r="H41" s="118"/>
      <c r="I41" s="118"/>
      <c r="J41" s="118"/>
      <c r="K41" s="118"/>
      <c r="L41" s="259"/>
      <c r="M41" s="283"/>
      <c r="N41" s="283"/>
      <c r="O41" s="39"/>
      <c r="P41" s="39"/>
      <c r="Q41" s="39"/>
      <c r="R41" s="489"/>
      <c r="S41" s="489"/>
      <c r="T41" s="498"/>
      <c r="U41" s="347"/>
      <c r="V41" s="347"/>
      <c r="W41" s="347"/>
    </row>
    <row r="42" spans="3:45" x14ac:dyDescent="0.25">
      <c r="C42" s="118"/>
      <c r="D42" s="142" t="s">
        <v>293</v>
      </c>
      <c r="E42" s="506">
        <f>'2. GuV'!F273</f>
        <v>0.3</v>
      </c>
      <c r="F42" s="495">
        <f>IF(F39&gt;0,F39*$E$42,0)</f>
        <v>0</v>
      </c>
      <c r="G42" s="495">
        <f>IF(G39+G40&gt;0,(G39+G40)*$E$42,0)</f>
        <v>0</v>
      </c>
      <c r="H42" s="495">
        <f>IF(H39+H40&gt;0,(H39+H40)*$E$42,0)</f>
        <v>0</v>
      </c>
      <c r="I42" s="495">
        <f>IF(I39+I40&gt;0,(I39+I40)*$E$42,0)</f>
        <v>0</v>
      </c>
      <c r="J42" s="491">
        <f>J39*$E$42</f>
        <v>0</v>
      </c>
      <c r="K42" s="259"/>
      <c r="L42" s="296" t="s">
        <v>159</v>
      </c>
      <c r="M42" s="229"/>
      <c r="N42" s="507"/>
      <c r="O42" s="550">
        <v>0</v>
      </c>
      <c r="P42" s="550">
        <v>0</v>
      </c>
      <c r="Q42" s="550">
        <v>0</v>
      </c>
      <c r="R42" s="489"/>
      <c r="S42" s="502"/>
      <c r="T42" s="503"/>
      <c r="U42" s="323"/>
      <c r="V42" s="323"/>
      <c r="W42" s="323"/>
      <c r="X42" s="350"/>
      <c r="Y42" s="350"/>
      <c r="Z42" s="350"/>
      <c r="AA42" s="350"/>
      <c r="AB42" s="350"/>
      <c r="AC42" s="350"/>
      <c r="AD42" s="350"/>
      <c r="AE42" s="350"/>
      <c r="AF42" s="350"/>
      <c r="AG42" s="350"/>
      <c r="AH42" s="350"/>
      <c r="AI42" s="350"/>
      <c r="AJ42" s="350"/>
      <c r="AK42" s="350"/>
      <c r="AL42" s="350"/>
      <c r="AM42" s="350"/>
      <c r="AN42" s="350"/>
      <c r="AO42" s="350"/>
      <c r="AP42" s="350"/>
      <c r="AQ42" s="350"/>
      <c r="AR42" s="350"/>
      <c r="AS42" s="350"/>
    </row>
    <row r="43" spans="3:45" x14ac:dyDescent="0.25">
      <c r="C43" s="101"/>
      <c r="D43" s="101"/>
      <c r="E43" s="101"/>
      <c r="F43" s="101"/>
      <c r="G43" s="101"/>
      <c r="H43" s="101"/>
      <c r="I43" s="211"/>
      <c r="J43" s="211"/>
      <c r="K43" s="211"/>
      <c r="L43" s="211"/>
      <c r="M43" s="174"/>
      <c r="N43" s="211"/>
      <c r="O43" s="259"/>
      <c r="P43" s="259"/>
      <c r="Q43" s="259"/>
      <c r="R43" s="489"/>
      <c r="S43" s="101"/>
      <c r="W43" s="508"/>
      <c r="X43" s="480"/>
      <c r="Y43" s="480"/>
      <c r="Z43" s="480"/>
      <c r="AA43" s="480"/>
      <c r="AB43" s="323"/>
      <c r="AC43" s="350"/>
      <c r="AD43" s="350"/>
      <c r="AE43" s="350"/>
      <c r="AF43" s="350"/>
      <c r="AG43" s="350"/>
      <c r="AH43" s="350"/>
      <c r="AI43" s="350"/>
      <c r="AJ43" s="350"/>
      <c r="AK43" s="350"/>
      <c r="AL43" s="350"/>
      <c r="AM43" s="350"/>
      <c r="AN43" s="350"/>
      <c r="AO43" s="350"/>
      <c r="AP43" s="350"/>
      <c r="AQ43" s="350"/>
      <c r="AR43" s="350"/>
      <c r="AS43" s="350"/>
    </row>
    <row r="44" spans="3:45" s="376" customFormat="1" x14ac:dyDescent="0.25">
      <c r="C44" s="162" t="s">
        <v>89</v>
      </c>
      <c r="D44" s="162"/>
      <c r="E44" s="162"/>
      <c r="F44" s="464">
        <f>F39-F42</f>
        <v>0</v>
      </c>
      <c r="G44" s="464">
        <f>G39-G42</f>
        <v>0</v>
      </c>
      <c r="H44" s="464">
        <f>H39-H42</f>
        <v>0</v>
      </c>
      <c r="I44" s="464">
        <f>I39-I42</f>
        <v>0</v>
      </c>
      <c r="J44" s="321">
        <f>J39-J42</f>
        <v>0</v>
      </c>
      <c r="K44" s="509"/>
      <c r="L44" s="162" t="s">
        <v>184</v>
      </c>
      <c r="M44" s="443"/>
      <c r="N44" s="443"/>
      <c r="O44" s="443">
        <f>SUM(O28:O42)</f>
        <v>0</v>
      </c>
      <c r="P44" s="443">
        <f>SUM(P28:P42)</f>
        <v>0</v>
      </c>
      <c r="Q44" s="443">
        <f>SUM(Q28:Q42)</f>
        <v>0</v>
      </c>
      <c r="R44" s="112"/>
      <c r="S44" s="258"/>
      <c r="T44" s="510"/>
      <c r="U44" s="510"/>
      <c r="V44" s="510"/>
      <c r="W44" s="511"/>
      <c r="X44" s="512"/>
      <c r="Y44" s="512"/>
      <c r="Z44" s="512"/>
      <c r="AA44" s="512"/>
      <c r="AB44" s="375"/>
      <c r="AC44" s="375"/>
      <c r="AD44" s="375"/>
      <c r="AE44" s="375"/>
      <c r="AF44" s="375"/>
      <c r="AG44" s="375"/>
      <c r="AH44" s="375"/>
      <c r="AI44" s="375"/>
      <c r="AJ44" s="375"/>
      <c r="AK44" s="375"/>
      <c r="AL44" s="375"/>
      <c r="AM44" s="375"/>
      <c r="AN44" s="375"/>
      <c r="AO44" s="375"/>
      <c r="AP44" s="375"/>
      <c r="AQ44" s="375"/>
      <c r="AR44" s="375"/>
      <c r="AS44" s="375"/>
    </row>
    <row r="45" spans="3:45" ht="3.75" customHeight="1" x14ac:dyDescent="0.25">
      <c r="C45" s="101"/>
      <c r="D45" s="101"/>
      <c r="E45" s="101"/>
      <c r="F45" s="101"/>
      <c r="G45" s="101"/>
      <c r="H45" s="101"/>
      <c r="I45" s="211"/>
      <c r="J45" s="211"/>
      <c r="K45" s="211"/>
      <c r="L45" s="101"/>
      <c r="M45" s="101"/>
      <c r="N45" s="101"/>
      <c r="O45" s="101"/>
      <c r="P45" s="101"/>
      <c r="Q45" s="101"/>
      <c r="R45" s="489"/>
      <c r="S45" s="91"/>
      <c r="T45" s="329"/>
      <c r="U45" s="329"/>
      <c r="V45" s="329"/>
      <c r="W45" s="330"/>
      <c r="X45" s="327"/>
      <c r="Y45" s="327"/>
      <c r="Z45" s="327"/>
      <c r="AA45" s="327"/>
      <c r="AB45" s="350"/>
      <c r="AC45" s="350"/>
      <c r="AD45" s="350"/>
      <c r="AE45" s="350"/>
      <c r="AF45" s="350"/>
      <c r="AG45" s="350"/>
      <c r="AH45" s="350"/>
      <c r="AI45" s="350"/>
      <c r="AJ45" s="350"/>
      <c r="AK45" s="350"/>
      <c r="AL45" s="350"/>
      <c r="AM45" s="350"/>
      <c r="AN45" s="350"/>
      <c r="AO45" s="350"/>
      <c r="AP45" s="350"/>
      <c r="AQ45" s="350"/>
      <c r="AR45" s="350"/>
      <c r="AS45" s="350"/>
    </row>
    <row r="46" spans="3:45" ht="12.75" customHeight="1" x14ac:dyDescent="0.3">
      <c r="C46" s="101"/>
      <c r="D46" s="101"/>
      <c r="E46" s="101"/>
      <c r="F46" s="101"/>
      <c r="G46" s="101"/>
      <c r="H46" s="101"/>
      <c r="I46" s="211"/>
      <c r="J46" s="211"/>
      <c r="K46" s="211"/>
      <c r="L46" s="114" t="s">
        <v>163</v>
      </c>
      <c r="M46" s="149"/>
      <c r="N46" s="284"/>
      <c r="O46" s="284"/>
      <c r="P46" s="284"/>
      <c r="Q46" s="284"/>
      <c r="R46" s="489"/>
      <c r="S46" s="91"/>
      <c r="T46" s="329"/>
      <c r="U46" s="329"/>
      <c r="V46" s="329"/>
      <c r="W46" s="513"/>
      <c r="Y46" s="513"/>
      <c r="Z46" s="327"/>
      <c r="AA46" s="327"/>
      <c r="AB46" s="350"/>
      <c r="AC46" s="350"/>
      <c r="AD46" s="350"/>
      <c r="AE46" s="350"/>
      <c r="AF46" s="350"/>
      <c r="AG46" s="350"/>
      <c r="AH46" s="350"/>
      <c r="AI46" s="350"/>
      <c r="AJ46" s="350"/>
      <c r="AK46" s="350"/>
      <c r="AL46" s="350"/>
      <c r="AM46" s="350"/>
      <c r="AN46" s="350"/>
      <c r="AO46" s="350"/>
      <c r="AP46" s="350"/>
      <c r="AQ46" s="350"/>
      <c r="AR46" s="350"/>
      <c r="AS46" s="350"/>
    </row>
    <row r="47" spans="3:45" x14ac:dyDescent="0.25">
      <c r="C47" s="98"/>
      <c r="D47" s="101"/>
      <c r="E47" s="101"/>
      <c r="F47" s="101"/>
      <c r="G47" s="101"/>
      <c r="H47" s="101"/>
      <c r="I47" s="211"/>
      <c r="J47" s="211"/>
      <c r="K47" s="211"/>
      <c r="L47" s="118"/>
      <c r="M47" s="259"/>
      <c r="N47" s="259"/>
      <c r="O47" s="259"/>
      <c r="P47" s="259"/>
      <c r="Q47" s="259"/>
      <c r="R47" s="489"/>
      <c r="S47" s="91"/>
      <c r="T47" s="329"/>
      <c r="U47" s="329"/>
      <c r="V47" s="329"/>
      <c r="W47" s="350"/>
      <c r="X47" s="350"/>
      <c r="Y47" s="350"/>
      <c r="Z47" s="350"/>
      <c r="AA47" s="350"/>
      <c r="AB47" s="350"/>
      <c r="AC47" s="350"/>
      <c r="AD47" s="350"/>
      <c r="AE47" s="350"/>
      <c r="AF47" s="350"/>
      <c r="AG47" s="350"/>
      <c r="AH47" s="350"/>
      <c r="AI47" s="350"/>
      <c r="AJ47" s="350"/>
      <c r="AK47" s="350"/>
      <c r="AL47" s="350"/>
      <c r="AM47" s="350"/>
      <c r="AN47" s="350"/>
      <c r="AO47" s="350"/>
      <c r="AP47" s="350"/>
      <c r="AQ47" s="350"/>
      <c r="AR47" s="350"/>
      <c r="AS47" s="350"/>
    </row>
    <row r="48" spans="3:45" x14ac:dyDescent="0.25">
      <c r="C48" s="104" t="s">
        <v>91</v>
      </c>
      <c r="D48" s="207"/>
      <c r="E48" s="207"/>
      <c r="F48" s="276">
        <f>F21</f>
        <v>2015</v>
      </c>
      <c r="G48" s="276">
        <f>G21</f>
        <v>2016</v>
      </c>
      <c r="H48" s="276">
        <f>H21</f>
        <v>2017</v>
      </c>
      <c r="I48" s="276">
        <f>I21</f>
        <v>2018</v>
      </c>
      <c r="J48" s="211"/>
      <c r="K48" s="211"/>
      <c r="L48" s="114" t="s">
        <v>117</v>
      </c>
      <c r="M48" s="284"/>
      <c r="N48" s="284"/>
      <c r="O48" s="284"/>
      <c r="P48" s="284"/>
      <c r="Q48" s="284"/>
      <c r="R48" s="489"/>
      <c r="S48" s="514"/>
      <c r="T48" s="515"/>
      <c r="U48" s="350"/>
      <c r="V48" s="350"/>
      <c r="W48" s="350"/>
      <c r="X48" s="350"/>
      <c r="Y48" s="350"/>
      <c r="Z48" s="350"/>
      <c r="AA48" s="350"/>
      <c r="AB48" s="350"/>
      <c r="AC48" s="350"/>
      <c r="AD48" s="350"/>
      <c r="AE48" s="350"/>
      <c r="AF48" s="350"/>
      <c r="AG48" s="350"/>
      <c r="AH48" s="350"/>
      <c r="AI48" s="350"/>
      <c r="AJ48" s="350"/>
      <c r="AK48" s="350"/>
      <c r="AL48" s="350"/>
      <c r="AM48" s="350"/>
      <c r="AN48" s="350"/>
      <c r="AO48" s="350"/>
      <c r="AP48" s="350"/>
      <c r="AQ48" s="350"/>
      <c r="AR48" s="350"/>
      <c r="AS48" s="350"/>
    </row>
    <row r="49" spans="3:45" x14ac:dyDescent="0.25">
      <c r="C49" s="98"/>
      <c r="D49" s="101"/>
      <c r="E49" s="101"/>
      <c r="F49" s="516"/>
      <c r="G49" s="516"/>
      <c r="H49" s="516"/>
      <c r="I49" s="516"/>
      <c r="J49" s="211"/>
      <c r="K49" s="211"/>
      <c r="L49" s="231" t="s">
        <v>176</v>
      </c>
      <c r="M49" s="231"/>
      <c r="N49" s="231"/>
      <c r="O49" s="550">
        <v>0</v>
      </c>
      <c r="P49" s="550">
        <v>0</v>
      </c>
      <c r="Q49" s="550">
        <v>0</v>
      </c>
      <c r="R49" s="489"/>
      <c r="S49" s="514"/>
      <c r="T49" s="515"/>
      <c r="U49" s="350"/>
      <c r="V49" s="350"/>
      <c r="W49" s="350"/>
      <c r="X49" s="350"/>
      <c r="Y49" s="350"/>
      <c r="Z49" s="350"/>
      <c r="AA49" s="350"/>
      <c r="AB49" s="350"/>
      <c r="AC49" s="350"/>
      <c r="AD49" s="350"/>
      <c r="AE49" s="350"/>
      <c r="AF49" s="350"/>
      <c r="AG49" s="350"/>
      <c r="AH49" s="350"/>
      <c r="AI49" s="350"/>
      <c r="AJ49" s="350"/>
      <c r="AK49" s="350"/>
      <c r="AL49" s="350"/>
      <c r="AM49" s="350"/>
      <c r="AN49" s="350"/>
      <c r="AO49" s="350"/>
      <c r="AP49" s="350"/>
      <c r="AQ49" s="350"/>
      <c r="AR49" s="350"/>
      <c r="AS49" s="350"/>
    </row>
    <row r="50" spans="3:45" x14ac:dyDescent="0.25">
      <c r="C50" s="108" t="s">
        <v>94</v>
      </c>
      <c r="D50" s="118"/>
      <c r="E50" s="118"/>
      <c r="F50" s="491"/>
      <c r="G50" s="491"/>
      <c r="H50" s="491"/>
      <c r="I50" s="491"/>
      <c r="J50" s="211"/>
      <c r="K50" s="211"/>
      <c r="L50" s="210" t="s">
        <v>160</v>
      </c>
      <c r="M50" s="210"/>
      <c r="N50" s="210"/>
      <c r="O50" s="554">
        <v>0</v>
      </c>
      <c r="P50" s="554">
        <v>0</v>
      </c>
      <c r="Q50" s="554">
        <v>0</v>
      </c>
      <c r="R50" s="489"/>
      <c r="S50" s="514"/>
      <c r="T50" s="515"/>
      <c r="U50" s="350"/>
      <c r="V50" s="350"/>
      <c r="W50" s="350"/>
      <c r="X50" s="350"/>
      <c r="Y50" s="350"/>
      <c r="Z50" s="350"/>
      <c r="AA50" s="350"/>
      <c r="AB50" s="350"/>
      <c r="AC50" s="350"/>
      <c r="AD50" s="350"/>
      <c r="AE50" s="350"/>
      <c r="AF50" s="350"/>
      <c r="AG50" s="350"/>
      <c r="AH50" s="350"/>
      <c r="AI50" s="350"/>
      <c r="AJ50" s="350"/>
      <c r="AK50" s="350"/>
      <c r="AL50" s="350"/>
      <c r="AM50" s="350"/>
      <c r="AN50" s="350"/>
      <c r="AO50" s="350"/>
      <c r="AP50" s="350"/>
      <c r="AQ50" s="350"/>
      <c r="AR50" s="350"/>
      <c r="AS50" s="350"/>
    </row>
    <row r="51" spans="3:45" x14ac:dyDescent="0.25">
      <c r="C51" s="118"/>
      <c r="D51" s="142" t="s">
        <v>92</v>
      </c>
      <c r="E51" s="142"/>
      <c r="F51" s="517" t="e">
        <f>IF((F39/F25)&lt;0,"neg.",F39/F25)</f>
        <v>#DIV/0!</v>
      </c>
      <c r="G51" s="517" t="e">
        <f>IF((G39/G25)&lt;0,"neg.",G39/G25)</f>
        <v>#DIV/0!</v>
      </c>
      <c r="H51" s="517" t="e">
        <f>IF((H39/H25)&lt;0,"neg.",H39/H25)</f>
        <v>#DIV/0!</v>
      </c>
      <c r="I51" s="517" t="e">
        <f>IF((I39/I25)&lt;0,"neg.",I39/I25)</f>
        <v>#DIV/0!</v>
      </c>
      <c r="J51" s="211"/>
      <c r="K51" s="211"/>
      <c r="L51" s="210" t="s">
        <v>133</v>
      </c>
      <c r="M51" s="210"/>
      <c r="N51" s="210"/>
      <c r="O51" s="210">
        <f>INDEX('3. Liquidität'!$E$74:$AP$87,'5. Rentabilität'!S52,'5. Rentabilität'!S28)</f>
        <v>0</v>
      </c>
      <c r="P51" s="210">
        <f>INDEX('3. Liquidität'!$E$74:$AP$87,'5. Rentabilität'!S52,'5. Rentabilität'!S29)</f>
        <v>0</v>
      </c>
      <c r="Q51" s="210">
        <f>INDEX('3. Liquidität'!$E$74:$AP$87,'5. Rentabilität'!S52,'5. Rentabilität'!S30)</f>
        <v>0</v>
      </c>
      <c r="R51" s="489"/>
      <c r="S51" s="514"/>
      <c r="T51" s="515"/>
      <c r="U51" s="350"/>
      <c r="V51" s="350"/>
      <c r="W51" s="350"/>
      <c r="X51" s="350"/>
      <c r="Y51" s="350"/>
      <c r="Z51" s="350"/>
      <c r="AA51" s="350"/>
      <c r="AB51" s="350"/>
      <c r="AC51" s="350"/>
      <c r="AD51" s="350"/>
      <c r="AE51" s="350"/>
      <c r="AF51" s="350"/>
      <c r="AG51" s="350"/>
      <c r="AH51" s="350"/>
      <c r="AI51" s="350"/>
      <c r="AJ51" s="350"/>
      <c r="AK51" s="350"/>
      <c r="AL51" s="350"/>
      <c r="AM51" s="350"/>
      <c r="AN51" s="350"/>
      <c r="AO51" s="350"/>
      <c r="AP51" s="350"/>
      <c r="AQ51" s="350"/>
      <c r="AR51" s="350"/>
      <c r="AS51" s="350"/>
    </row>
    <row r="52" spans="3:45" x14ac:dyDescent="0.25">
      <c r="C52" s="118"/>
      <c r="D52" s="128" t="s">
        <v>93</v>
      </c>
      <c r="E52" s="128"/>
      <c r="F52" s="518" t="e">
        <f>IF((F44/F25)&lt;0,"neg.",F44/F25)</f>
        <v>#DIV/0!</v>
      </c>
      <c r="G52" s="518" t="e">
        <f>IF((G44/G25)&lt;0,"neg.",G44/G25)</f>
        <v>#DIV/0!</v>
      </c>
      <c r="H52" s="518" t="e">
        <f>IF((H44/H25)&lt;0,"neg.",H44/H25)</f>
        <v>#DIV/0!</v>
      </c>
      <c r="I52" s="518" t="e">
        <f>IF((I44/I25)&lt;0,"neg.",I44/I25)</f>
        <v>#DIV/0!</v>
      </c>
      <c r="J52" s="211"/>
      <c r="K52" s="211"/>
      <c r="L52" s="114" t="s">
        <v>116</v>
      </c>
      <c r="M52" s="284"/>
      <c r="N52" s="284"/>
      <c r="O52" s="284"/>
      <c r="P52" s="284"/>
      <c r="Q52" s="284"/>
      <c r="R52" s="489" t="s">
        <v>173</v>
      </c>
      <c r="S52" s="494">
        <f>MATCH(R52,'3. Liquidität'!$D$74:$D$85,0)</f>
        <v>12</v>
      </c>
      <c r="T52" s="515"/>
      <c r="U52" s="350"/>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row>
    <row r="53" spans="3:45" x14ac:dyDescent="0.25">
      <c r="C53" s="118"/>
      <c r="D53" s="118"/>
      <c r="E53" s="118"/>
      <c r="F53" s="155"/>
      <c r="G53" s="155"/>
      <c r="H53" s="155"/>
      <c r="I53" s="119"/>
      <c r="J53" s="211"/>
      <c r="K53" s="211"/>
      <c r="L53" s="231" t="s">
        <v>218</v>
      </c>
      <c r="M53" s="231"/>
      <c r="N53" s="231"/>
      <c r="O53" s="231">
        <f>INDEX('3. Liquidität'!$E$74:$AP$87,'5. Rentabilität'!S54,'5. Rentabilität'!S28)</f>
        <v>0</v>
      </c>
      <c r="P53" s="231">
        <f>INDEX('3. Liquidität'!$E$74:$AP$87,'5. Rentabilität'!S54,'5. Rentabilität'!S29)</f>
        <v>0</v>
      </c>
      <c r="Q53" s="231">
        <f>INDEX('3. Liquidität'!$E$74:$AP$87,'5. Rentabilität'!S54,'5. Rentabilität'!S30)</f>
        <v>0</v>
      </c>
      <c r="R53" s="489"/>
      <c r="S53" s="494"/>
      <c r="T53" s="515"/>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row>
    <row r="54" spans="3:45" x14ac:dyDescent="0.25">
      <c r="C54" s="108" t="s">
        <v>95</v>
      </c>
      <c r="D54" s="118"/>
      <c r="E54" s="118"/>
      <c r="F54" s="155"/>
      <c r="G54" s="155"/>
      <c r="H54" s="155"/>
      <c r="I54" s="119"/>
      <c r="J54" s="211"/>
      <c r="K54" s="211"/>
      <c r="L54" s="210" t="s">
        <v>166</v>
      </c>
      <c r="M54" s="210"/>
      <c r="N54" s="210"/>
      <c r="O54" s="210">
        <f>F44</f>
        <v>0</v>
      </c>
      <c r="P54" s="210">
        <f>G44</f>
        <v>0</v>
      </c>
      <c r="Q54" s="210">
        <f>H44</f>
        <v>0</v>
      </c>
      <c r="R54" s="489" t="s">
        <v>172</v>
      </c>
      <c r="S54" s="494">
        <f>MATCH(R54,'3. Liquidität'!$D$74:$D$85,0)</f>
        <v>11</v>
      </c>
      <c r="T54" s="515"/>
      <c r="U54" s="350"/>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row>
    <row r="55" spans="3:45" x14ac:dyDescent="0.25">
      <c r="C55" s="118"/>
      <c r="D55" s="142" t="s">
        <v>96</v>
      </c>
      <c r="E55" s="142"/>
      <c r="F55" s="517" t="e">
        <f>F28/F25</f>
        <v>#DIV/0!</v>
      </c>
      <c r="G55" s="517" t="e">
        <f>G28/G25</f>
        <v>#DIV/0!</v>
      </c>
      <c r="H55" s="517" t="e">
        <f>H28/H25</f>
        <v>#DIV/0!</v>
      </c>
      <c r="I55" s="517" t="e">
        <f>I28/I25</f>
        <v>#DIV/0!</v>
      </c>
      <c r="J55" s="238" t="e">
        <f>J28/J25</f>
        <v>#DIV/0!</v>
      </c>
      <c r="K55" s="211"/>
      <c r="L55" s="210" t="s">
        <v>167</v>
      </c>
      <c r="M55" s="210"/>
      <c r="N55" s="210"/>
      <c r="O55" s="210"/>
      <c r="P55" s="210">
        <f>O54</f>
        <v>0</v>
      </c>
      <c r="Q55" s="210">
        <f>P54+P55</f>
        <v>0</v>
      </c>
      <c r="R55" s="489"/>
      <c r="S55" s="514"/>
      <c r="T55" s="515"/>
      <c r="U55" s="350"/>
      <c r="V55" s="350"/>
      <c r="W55" s="350"/>
      <c r="X55" s="350"/>
      <c r="Y55" s="350"/>
      <c r="Z55" s="350"/>
      <c r="AA55" s="350"/>
      <c r="AB55" s="350"/>
      <c r="AC55" s="350"/>
      <c r="AD55" s="350"/>
      <c r="AE55" s="350"/>
      <c r="AF55" s="350"/>
      <c r="AG55" s="350"/>
      <c r="AH55" s="350"/>
      <c r="AI55" s="350"/>
      <c r="AJ55" s="350"/>
      <c r="AK55" s="350"/>
      <c r="AL55" s="350"/>
      <c r="AM55" s="350"/>
      <c r="AN55" s="350"/>
      <c r="AO55" s="350"/>
      <c r="AP55" s="350"/>
      <c r="AQ55" s="350"/>
      <c r="AR55" s="350"/>
      <c r="AS55" s="350"/>
    </row>
    <row r="56" spans="3:45" x14ac:dyDescent="0.25">
      <c r="C56" s="118"/>
      <c r="D56" s="128" t="s">
        <v>97</v>
      </c>
      <c r="E56" s="128"/>
      <c r="F56" s="518" t="e">
        <f>F29/F25</f>
        <v>#DIV/0!</v>
      </c>
      <c r="G56" s="518" t="e">
        <f>G29/G25</f>
        <v>#DIV/0!</v>
      </c>
      <c r="H56" s="518" t="e">
        <f>H29/H25</f>
        <v>#DIV/0!</v>
      </c>
      <c r="I56" s="518" t="e">
        <f>I29/I25</f>
        <v>#DIV/0!</v>
      </c>
      <c r="J56" s="238" t="e">
        <f>J29/J25</f>
        <v>#DIV/0!</v>
      </c>
      <c r="K56" s="211"/>
      <c r="L56" s="210" t="s">
        <v>161</v>
      </c>
      <c r="M56" s="210"/>
      <c r="N56" s="210"/>
      <c r="O56" s="554">
        <v>0</v>
      </c>
      <c r="P56" s="554">
        <v>0</v>
      </c>
      <c r="Q56" s="554">
        <v>0</v>
      </c>
      <c r="R56" s="489"/>
      <c r="S56" s="514"/>
      <c r="T56" s="515"/>
      <c r="U56" s="350"/>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row>
    <row r="57" spans="3:45" x14ac:dyDescent="0.25">
      <c r="C57" s="118"/>
      <c r="D57" s="128" t="s">
        <v>98</v>
      </c>
      <c r="E57" s="128"/>
      <c r="F57" s="519" t="e">
        <f>F31/F25</f>
        <v>#DIV/0!</v>
      </c>
      <c r="G57" s="519" t="e">
        <f>G31/G25</f>
        <v>#DIV/0!</v>
      </c>
      <c r="H57" s="519" t="e">
        <f>H31/H25</f>
        <v>#DIV/0!</v>
      </c>
      <c r="I57" s="519" t="e">
        <f>I31/I25</f>
        <v>#DIV/0!</v>
      </c>
      <c r="J57" s="211"/>
      <c r="K57" s="211"/>
      <c r="L57" s="259"/>
      <c r="M57" s="520" t="s">
        <v>172</v>
      </c>
      <c r="N57" s="521"/>
      <c r="O57" s="521">
        <f>SUM(O53:O56)</f>
        <v>0</v>
      </c>
      <c r="P57" s="521">
        <f>SUM(P53:P56)</f>
        <v>0</v>
      </c>
      <c r="Q57" s="521">
        <f>SUM(Q53:Q56)</f>
        <v>0</v>
      </c>
      <c r="R57" s="118"/>
      <c r="S57" s="211"/>
      <c r="T57" s="350"/>
      <c r="U57" s="350"/>
      <c r="V57" s="350"/>
      <c r="W57" s="350"/>
      <c r="X57" s="350"/>
      <c r="Y57" s="350"/>
      <c r="Z57" s="350"/>
      <c r="AA57" s="350"/>
      <c r="AB57" s="350"/>
      <c r="AC57" s="350"/>
      <c r="AD57" s="350"/>
      <c r="AE57" s="350"/>
      <c r="AF57" s="350"/>
      <c r="AG57" s="350"/>
      <c r="AH57" s="350"/>
      <c r="AI57" s="350"/>
      <c r="AJ57" s="350"/>
      <c r="AK57" s="350"/>
      <c r="AL57" s="350"/>
      <c r="AM57" s="350"/>
      <c r="AN57" s="350"/>
      <c r="AO57" s="350"/>
      <c r="AP57" s="350"/>
      <c r="AQ57" s="350"/>
      <c r="AR57" s="350"/>
      <c r="AS57" s="350"/>
    </row>
    <row r="58" spans="3:45" ht="2.25" customHeight="1" x14ac:dyDescent="0.25">
      <c r="C58" s="101"/>
      <c r="D58" s="101"/>
      <c r="E58" s="101"/>
      <c r="F58" s="522"/>
      <c r="G58" s="522"/>
      <c r="H58" s="522"/>
      <c r="I58" s="522"/>
      <c r="J58" s="211"/>
      <c r="K58" s="211"/>
      <c r="L58" s="259"/>
      <c r="M58" s="259"/>
      <c r="N58" s="259"/>
      <c r="O58" s="259"/>
      <c r="P58" s="259"/>
      <c r="Q58" s="259"/>
      <c r="R58" s="118"/>
      <c r="S58" s="211"/>
      <c r="T58" s="350"/>
      <c r="U58" s="350"/>
      <c r="V58" s="350"/>
      <c r="W58" s="350"/>
      <c r="X58" s="350"/>
      <c r="Y58" s="350"/>
      <c r="Z58" s="350"/>
      <c r="AA58" s="350"/>
      <c r="AB58" s="350"/>
      <c r="AC58" s="350"/>
      <c r="AD58" s="350"/>
      <c r="AE58" s="350"/>
      <c r="AF58" s="350"/>
      <c r="AG58" s="350"/>
      <c r="AH58" s="350"/>
      <c r="AI58" s="350"/>
      <c r="AJ58" s="350"/>
      <c r="AK58" s="350"/>
      <c r="AL58" s="350"/>
      <c r="AM58" s="350"/>
      <c r="AN58" s="350"/>
      <c r="AO58" s="350"/>
      <c r="AP58" s="350"/>
      <c r="AQ58" s="350"/>
      <c r="AR58" s="350"/>
      <c r="AS58" s="350"/>
    </row>
    <row r="59" spans="3:45" x14ac:dyDescent="0.25">
      <c r="C59" s="101"/>
      <c r="D59" s="101"/>
      <c r="E59" s="101"/>
      <c r="F59" s="522"/>
      <c r="G59" s="522"/>
      <c r="H59" s="522"/>
      <c r="I59" s="522"/>
      <c r="J59" s="211"/>
      <c r="K59" s="211"/>
      <c r="L59" s="523" t="s">
        <v>164</v>
      </c>
      <c r="M59" s="284"/>
      <c r="N59" s="284"/>
      <c r="O59" s="578">
        <v>0</v>
      </c>
      <c r="P59" s="578">
        <v>0</v>
      </c>
      <c r="Q59" s="578">
        <v>0</v>
      </c>
      <c r="R59" s="118"/>
      <c r="S59" s="211"/>
      <c r="T59" s="350"/>
      <c r="U59" s="350"/>
      <c r="V59" s="350"/>
      <c r="W59" s="350"/>
      <c r="X59" s="350"/>
      <c r="Y59" s="350"/>
      <c r="Z59" s="350"/>
      <c r="AA59" s="350"/>
      <c r="AB59" s="350"/>
      <c r="AC59" s="350"/>
      <c r="AD59" s="350"/>
      <c r="AE59" s="350"/>
      <c r="AF59" s="350"/>
      <c r="AG59" s="350"/>
      <c r="AH59" s="350"/>
      <c r="AI59" s="350"/>
      <c r="AJ59" s="350"/>
      <c r="AK59" s="350"/>
      <c r="AL59" s="350"/>
      <c r="AM59" s="350"/>
      <c r="AN59" s="350"/>
      <c r="AO59" s="350"/>
      <c r="AP59" s="350"/>
      <c r="AQ59" s="350"/>
      <c r="AR59" s="350"/>
      <c r="AS59" s="350"/>
    </row>
    <row r="60" spans="3:45" x14ac:dyDescent="0.25">
      <c r="C60" s="101"/>
      <c r="D60" s="101"/>
      <c r="E60" s="101"/>
      <c r="F60" s="101"/>
      <c r="G60" s="101"/>
      <c r="H60" s="101"/>
      <c r="I60" s="211"/>
      <c r="J60" s="211"/>
      <c r="K60" s="211"/>
      <c r="L60" s="118"/>
      <c r="M60" s="259"/>
      <c r="N60" s="259"/>
      <c r="O60" s="259"/>
      <c r="P60" s="259"/>
      <c r="Q60" s="259"/>
      <c r="R60" s="118"/>
      <c r="S60" s="211"/>
      <c r="T60" s="350"/>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row>
    <row r="61" spans="3:45" x14ac:dyDescent="0.25">
      <c r="C61" s="101"/>
      <c r="D61" s="101"/>
      <c r="E61" s="101"/>
      <c r="F61" s="101"/>
      <c r="G61" s="101"/>
      <c r="H61" s="101"/>
      <c r="I61" s="211"/>
      <c r="J61" s="211"/>
      <c r="K61" s="211"/>
      <c r="L61" s="162" t="s">
        <v>185</v>
      </c>
      <c r="M61" s="443"/>
      <c r="N61" s="443"/>
      <c r="O61" s="443">
        <f>IF((O49+O50+O51+O53+O54+O55+O56+O59)=O44,(O49+O50+O51+O53+O54+O55+O56+O59),"Ausgleichen!")</f>
        <v>0</v>
      </c>
      <c r="P61" s="443">
        <f>IF((P49+P50+P51+P53+P54+P55+P56+P59)=P44,(P49+P50+P51+P53+P54+P55+P56+P59),"Ausgleichen!")</f>
        <v>0</v>
      </c>
      <c r="Q61" s="443"/>
      <c r="R61" s="101"/>
      <c r="S61" s="211"/>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row>
    <row r="62" spans="3:45" x14ac:dyDescent="0.25">
      <c r="C62" s="98"/>
      <c r="D62" s="101"/>
      <c r="E62" s="101"/>
      <c r="F62" s="101"/>
      <c r="G62" s="101"/>
      <c r="H62" s="101"/>
      <c r="I62" s="211"/>
      <c r="J62" s="211"/>
      <c r="K62" s="211"/>
      <c r="L62" s="101"/>
      <c r="M62" s="101"/>
      <c r="N62" s="101"/>
      <c r="O62" s="101"/>
      <c r="P62" s="101"/>
      <c r="Q62" s="101"/>
      <c r="R62" s="101"/>
      <c r="S62" s="211"/>
      <c r="T62" s="350"/>
      <c r="U62" s="350"/>
      <c r="V62" s="350"/>
      <c r="W62" s="350"/>
      <c r="X62" s="350"/>
      <c r="Y62" s="350"/>
      <c r="Z62" s="350"/>
      <c r="AA62" s="350"/>
      <c r="AB62" s="350"/>
      <c r="AC62" s="350"/>
      <c r="AD62" s="350"/>
      <c r="AE62" s="350"/>
      <c r="AF62" s="350"/>
      <c r="AG62" s="350"/>
      <c r="AH62" s="350"/>
      <c r="AI62" s="350"/>
      <c r="AJ62" s="350"/>
      <c r="AK62" s="350"/>
      <c r="AL62" s="350"/>
      <c r="AM62" s="350"/>
      <c r="AN62" s="350"/>
      <c r="AO62" s="350"/>
      <c r="AP62" s="350"/>
      <c r="AQ62" s="350"/>
      <c r="AR62" s="350"/>
      <c r="AS62" s="350"/>
    </row>
    <row r="63" spans="3:45" x14ac:dyDescent="0.25">
      <c r="C63" s="98"/>
      <c r="D63" s="101"/>
      <c r="E63" s="101"/>
      <c r="F63" s="101"/>
      <c r="G63" s="101"/>
      <c r="H63" s="101"/>
      <c r="I63" s="211"/>
      <c r="J63" s="211"/>
      <c r="K63" s="211"/>
      <c r="L63" s="211"/>
      <c r="M63" s="211"/>
      <c r="N63" s="211"/>
      <c r="O63" s="211"/>
      <c r="P63" s="211"/>
      <c r="Q63" s="211"/>
      <c r="R63" s="211"/>
      <c r="S63" s="211"/>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row>
    <row r="64" spans="3:45" x14ac:dyDescent="0.25">
      <c r="C64" s="98"/>
      <c r="D64" s="101"/>
      <c r="E64" s="101"/>
      <c r="F64" s="101"/>
      <c r="G64" s="101"/>
      <c r="H64" s="101"/>
      <c r="I64" s="211"/>
      <c r="J64" s="211"/>
      <c r="K64" s="112"/>
      <c r="L64" s="101"/>
      <c r="M64" s="101"/>
      <c r="N64" s="101"/>
      <c r="O64" s="101"/>
      <c r="P64" s="101"/>
      <c r="Q64" s="101"/>
      <c r="R64" s="211"/>
      <c r="S64" s="211"/>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row>
    <row r="65" spans="3:45" x14ac:dyDescent="0.25">
      <c r="C65" s="98"/>
      <c r="D65" s="101"/>
      <c r="E65" s="101"/>
      <c r="F65" s="101"/>
      <c r="G65" s="101"/>
      <c r="H65" s="101"/>
      <c r="I65" s="211"/>
      <c r="J65" s="211"/>
      <c r="K65" s="211"/>
      <c r="L65" s="104" t="s">
        <v>187</v>
      </c>
      <c r="M65" s="104"/>
      <c r="N65" s="104"/>
      <c r="O65" s="453">
        <f>O21</f>
        <v>2015</v>
      </c>
      <c r="P65" s="453">
        <f>P21</f>
        <v>2016</v>
      </c>
      <c r="Q65" s="453">
        <f>Q21</f>
        <v>2017</v>
      </c>
      <c r="R65" s="211"/>
      <c r="S65" s="211"/>
      <c r="T65" s="350"/>
      <c r="U65" s="350"/>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row>
    <row r="66" spans="3:45" ht="2.25" customHeight="1" x14ac:dyDescent="0.25">
      <c r="C66" s="98"/>
      <c r="D66" s="101"/>
      <c r="E66" s="101"/>
      <c r="F66" s="101"/>
      <c r="G66" s="101"/>
      <c r="H66" s="101"/>
      <c r="I66" s="211"/>
      <c r="J66" s="211"/>
      <c r="K66" s="211"/>
      <c r="L66" s="211"/>
      <c r="M66" s="211"/>
      <c r="N66" s="211"/>
      <c r="O66" s="211"/>
      <c r="P66" s="211"/>
      <c r="Q66" s="211"/>
      <c r="R66" s="211"/>
      <c r="S66" s="211"/>
      <c r="T66" s="350"/>
      <c r="U66" s="350"/>
      <c r="V66" s="350"/>
      <c r="W66" s="350"/>
      <c r="X66" s="350"/>
      <c r="Y66" s="350"/>
      <c r="Z66" s="350"/>
      <c r="AA66" s="350"/>
      <c r="AB66" s="350"/>
      <c r="AC66" s="350"/>
      <c r="AD66" s="350"/>
      <c r="AE66" s="350"/>
      <c r="AF66" s="350"/>
      <c r="AG66" s="350"/>
      <c r="AH66" s="350"/>
      <c r="AI66" s="350"/>
      <c r="AJ66" s="350"/>
      <c r="AK66" s="350"/>
      <c r="AL66" s="350"/>
      <c r="AM66" s="350"/>
      <c r="AN66" s="350"/>
      <c r="AO66" s="350"/>
      <c r="AP66" s="350"/>
      <c r="AQ66" s="350"/>
      <c r="AR66" s="350"/>
      <c r="AS66" s="350"/>
    </row>
    <row r="67" spans="3:45" x14ac:dyDescent="0.25">
      <c r="C67" s="98"/>
      <c r="D67" s="101"/>
      <c r="E67" s="101"/>
      <c r="F67" s="101"/>
      <c r="G67" s="101"/>
      <c r="H67" s="101"/>
      <c r="I67" s="211"/>
      <c r="J67" s="211"/>
      <c r="K67" s="211"/>
      <c r="L67" s="524" t="s">
        <v>186</v>
      </c>
      <c r="M67" s="524"/>
      <c r="N67" s="524"/>
      <c r="O67" s="525" t="e">
        <f>IF(F44&lt;0,"neg.",((F44/F23*12)/SUM(O53:O56)))</f>
        <v>#DIV/0!</v>
      </c>
      <c r="P67" s="525" t="e">
        <f>IF(G44&lt;0,"neg.",G44/SUM(P53:P55))</f>
        <v>#DIV/0!</v>
      </c>
      <c r="Q67" s="525" t="e">
        <f>IF(H44&lt;0,"neg.",H44/SUM(Q53:Q56))</f>
        <v>#DIV/0!</v>
      </c>
      <c r="R67" s="211"/>
      <c r="S67" s="211"/>
      <c r="T67" s="350"/>
      <c r="U67" s="350"/>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row>
    <row r="68" spans="3:45" x14ac:dyDescent="0.25">
      <c r="C68" s="98"/>
      <c r="D68" s="101"/>
      <c r="E68" s="101"/>
      <c r="F68" s="101"/>
      <c r="G68" s="101"/>
      <c r="H68" s="101"/>
      <c r="I68" s="211"/>
      <c r="J68" s="211"/>
      <c r="K68" s="211"/>
      <c r="L68" s="524" t="s">
        <v>188</v>
      </c>
      <c r="M68" s="524"/>
      <c r="N68" s="524"/>
      <c r="O68" s="525" t="e">
        <f>IF(F44&lt;0,"neg.",F44/O44)</f>
        <v>#DIV/0!</v>
      </c>
      <c r="P68" s="525" t="e">
        <f>IF(G44&lt;0,"neg.",G44/P44)</f>
        <v>#DIV/0!</v>
      </c>
      <c r="Q68" s="525" t="e">
        <f>IF(H44&lt;0,"neg.",H44/Q44)</f>
        <v>#DIV/0!</v>
      </c>
      <c r="R68" s="211"/>
      <c r="S68" s="211"/>
      <c r="T68" s="350"/>
      <c r="U68" s="350"/>
      <c r="V68" s="350"/>
      <c r="W68" s="350"/>
      <c r="X68" s="350"/>
      <c r="Y68" s="350"/>
      <c r="Z68" s="350"/>
      <c r="AA68" s="350"/>
      <c r="AB68" s="350"/>
      <c r="AC68" s="350"/>
      <c r="AD68" s="350"/>
      <c r="AE68" s="350"/>
      <c r="AF68" s="350"/>
      <c r="AG68" s="350"/>
      <c r="AH68" s="350"/>
      <c r="AI68" s="350"/>
      <c r="AJ68" s="350"/>
      <c r="AK68" s="350"/>
      <c r="AL68" s="350"/>
      <c r="AM68" s="350"/>
      <c r="AN68" s="350"/>
      <c r="AO68" s="350"/>
      <c r="AP68" s="350"/>
      <c r="AQ68" s="350"/>
      <c r="AR68" s="350"/>
      <c r="AS68" s="350"/>
    </row>
    <row r="69" spans="3:45" x14ac:dyDescent="0.25">
      <c r="C69" s="98"/>
      <c r="D69" s="101"/>
      <c r="E69" s="101"/>
      <c r="F69" s="101"/>
      <c r="G69" s="101"/>
      <c r="H69" s="101"/>
      <c r="I69" s="211"/>
      <c r="J69" s="211"/>
      <c r="K69" s="211"/>
      <c r="L69" s="524" t="s">
        <v>194</v>
      </c>
      <c r="M69" s="524"/>
      <c r="N69" s="524"/>
      <c r="O69" s="525" t="e">
        <f>IF(F44&lt;0,"neg.",F44/F25)</f>
        <v>#DIV/0!</v>
      </c>
      <c r="P69" s="525" t="e">
        <f>IF(G44&lt;0,"neg.",G44/G25)</f>
        <v>#DIV/0!</v>
      </c>
      <c r="Q69" s="525" t="e">
        <f>IF(H44&lt;0,"neg.",H44/H25)</f>
        <v>#DIV/0!</v>
      </c>
      <c r="R69" s="211"/>
      <c r="S69" s="211"/>
      <c r="T69" s="350"/>
      <c r="U69" s="350"/>
      <c r="V69" s="350"/>
      <c r="W69" s="350"/>
      <c r="X69" s="350"/>
      <c r="Y69" s="350"/>
      <c r="Z69" s="350"/>
      <c r="AA69" s="350"/>
      <c r="AB69" s="350"/>
      <c r="AC69" s="350"/>
      <c r="AD69" s="350"/>
      <c r="AE69" s="350"/>
      <c r="AF69" s="350"/>
      <c r="AG69" s="350"/>
      <c r="AH69" s="350"/>
      <c r="AI69" s="350"/>
      <c r="AJ69" s="350"/>
      <c r="AK69" s="350"/>
      <c r="AL69" s="350"/>
      <c r="AM69" s="350"/>
      <c r="AN69" s="350"/>
      <c r="AO69" s="350"/>
      <c r="AP69" s="350"/>
      <c r="AQ69" s="350"/>
      <c r="AR69" s="350"/>
      <c r="AS69" s="350"/>
    </row>
    <row r="70" spans="3:45" x14ac:dyDescent="0.25">
      <c r="C70" s="526"/>
      <c r="I70" s="350"/>
      <c r="J70" s="350"/>
      <c r="K70" s="350"/>
      <c r="L70" s="350"/>
      <c r="M70" s="350"/>
      <c r="N70" s="350"/>
      <c r="O70" s="350"/>
      <c r="P70" s="350"/>
      <c r="Q70" s="350"/>
      <c r="R70" s="350"/>
      <c r="S70" s="350"/>
      <c r="T70" s="350"/>
      <c r="U70" s="350"/>
      <c r="V70" s="350"/>
      <c r="W70" s="350"/>
      <c r="X70" s="350"/>
      <c r="Y70" s="350"/>
      <c r="Z70" s="350"/>
      <c r="AA70" s="350"/>
      <c r="AB70" s="350"/>
      <c r="AC70" s="350"/>
      <c r="AD70" s="350"/>
      <c r="AE70" s="350"/>
      <c r="AF70" s="350"/>
      <c r="AG70" s="350"/>
      <c r="AH70" s="350"/>
      <c r="AI70" s="350"/>
      <c r="AJ70" s="350"/>
      <c r="AK70" s="350"/>
      <c r="AL70" s="350"/>
      <c r="AM70" s="350"/>
      <c r="AN70" s="350"/>
      <c r="AO70" s="350"/>
      <c r="AP70" s="350"/>
      <c r="AQ70" s="350"/>
      <c r="AR70" s="350"/>
      <c r="AS70" s="350"/>
    </row>
    <row r="71" spans="3:45" x14ac:dyDescent="0.25">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350"/>
      <c r="AL71" s="350"/>
      <c r="AM71" s="350"/>
      <c r="AN71" s="350"/>
      <c r="AO71" s="350"/>
      <c r="AP71" s="350"/>
      <c r="AQ71" s="350"/>
      <c r="AR71" s="350"/>
      <c r="AS71" s="350"/>
    </row>
    <row r="72" spans="3:45" ht="15.75" x14ac:dyDescent="0.25">
      <c r="D72" s="527" t="s">
        <v>402</v>
      </c>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50"/>
      <c r="AM72" s="350"/>
      <c r="AN72" s="350"/>
      <c r="AO72" s="350"/>
      <c r="AP72" s="350"/>
      <c r="AQ72" s="350"/>
      <c r="AR72" s="350"/>
      <c r="AS72" s="350"/>
    </row>
    <row r="73" spans="3:45" x14ac:dyDescent="0.25">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350"/>
      <c r="AH73" s="350"/>
      <c r="AI73" s="350"/>
      <c r="AJ73" s="350"/>
      <c r="AK73" s="350"/>
      <c r="AL73" s="350"/>
      <c r="AM73" s="350"/>
      <c r="AN73" s="350"/>
      <c r="AO73" s="350"/>
      <c r="AP73" s="350"/>
      <c r="AQ73" s="350"/>
      <c r="AR73" s="350"/>
      <c r="AS73" s="350"/>
    </row>
    <row r="74" spans="3:45" x14ac:dyDescent="0.25">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350"/>
      <c r="AH74" s="350"/>
      <c r="AI74" s="350"/>
      <c r="AJ74" s="350"/>
      <c r="AK74" s="350"/>
      <c r="AL74" s="350"/>
      <c r="AM74" s="350"/>
      <c r="AN74" s="350"/>
      <c r="AO74" s="350"/>
      <c r="AP74" s="350"/>
      <c r="AQ74" s="350"/>
      <c r="AR74" s="350"/>
      <c r="AS74" s="350"/>
    </row>
    <row r="75" spans="3:45" x14ac:dyDescent="0.25">
      <c r="C75" s="376"/>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0"/>
      <c r="AH75" s="350"/>
      <c r="AI75" s="350"/>
      <c r="AJ75" s="350"/>
      <c r="AK75" s="350"/>
      <c r="AL75" s="350"/>
      <c r="AM75" s="350"/>
      <c r="AN75" s="350"/>
      <c r="AO75" s="350"/>
      <c r="AP75" s="350"/>
      <c r="AQ75" s="350"/>
      <c r="AR75" s="350"/>
      <c r="AS75" s="350"/>
    </row>
    <row r="76" spans="3:45" x14ac:dyDescent="0.25">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350"/>
      <c r="AH76" s="350"/>
      <c r="AI76" s="350"/>
      <c r="AJ76" s="350"/>
      <c r="AK76" s="350"/>
      <c r="AL76" s="350"/>
      <c r="AM76" s="350"/>
      <c r="AN76" s="350"/>
      <c r="AO76" s="350"/>
      <c r="AP76" s="350"/>
      <c r="AQ76" s="350"/>
      <c r="AR76" s="350"/>
      <c r="AS76" s="350"/>
    </row>
    <row r="77" spans="3:45" x14ac:dyDescent="0.25">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0"/>
      <c r="AH77" s="350"/>
      <c r="AI77" s="350"/>
      <c r="AJ77" s="350"/>
      <c r="AK77" s="350"/>
      <c r="AL77" s="350"/>
      <c r="AM77" s="350"/>
      <c r="AN77" s="350"/>
      <c r="AO77" s="350"/>
      <c r="AP77" s="350"/>
      <c r="AQ77" s="350"/>
      <c r="AR77" s="350"/>
      <c r="AS77" s="350"/>
    </row>
    <row r="80" spans="3:45" x14ac:dyDescent="0.25">
      <c r="C80" s="376"/>
    </row>
    <row r="82" spans="3:45" x14ac:dyDescent="0.25">
      <c r="O82" s="421"/>
    </row>
    <row r="86" spans="3:45" x14ac:dyDescent="0.25">
      <c r="C86" s="376"/>
      <c r="D86" s="376"/>
      <c r="E86" s="376"/>
    </row>
    <row r="87" spans="3:45" x14ac:dyDescent="0.25">
      <c r="F87" s="9"/>
      <c r="G87" s="9"/>
      <c r="I87" s="350"/>
      <c r="J87" s="350"/>
      <c r="K87" s="350"/>
      <c r="L87" s="350"/>
      <c r="M87" s="350"/>
      <c r="N87" s="350"/>
      <c r="O87" s="350"/>
      <c r="P87" s="350"/>
      <c r="Q87" s="350"/>
      <c r="R87" s="350"/>
      <c r="S87" s="350"/>
      <c r="T87" s="350"/>
      <c r="U87" s="350"/>
      <c r="V87" s="350"/>
      <c r="W87" s="350"/>
      <c r="X87" s="350"/>
      <c r="Y87" s="350"/>
      <c r="Z87" s="350"/>
      <c r="AA87" s="350"/>
      <c r="AB87" s="350"/>
      <c r="AC87" s="350"/>
      <c r="AD87" s="350"/>
      <c r="AE87" s="350"/>
      <c r="AF87" s="350"/>
      <c r="AG87" s="350"/>
      <c r="AH87" s="350"/>
      <c r="AI87" s="350"/>
      <c r="AJ87" s="350"/>
      <c r="AK87" s="350"/>
      <c r="AL87" s="350"/>
      <c r="AM87" s="350"/>
      <c r="AN87" s="350"/>
      <c r="AO87" s="350"/>
      <c r="AP87" s="350"/>
      <c r="AQ87" s="350"/>
      <c r="AR87" s="350"/>
      <c r="AS87" s="350"/>
    </row>
    <row r="89" spans="3:45" ht="18.75" x14ac:dyDescent="0.3">
      <c r="C89" s="422"/>
      <c r="I89" s="423"/>
      <c r="J89" s="423"/>
      <c r="K89" s="423"/>
      <c r="L89" s="423"/>
      <c r="M89" s="423"/>
      <c r="N89" s="423"/>
      <c r="O89" s="423"/>
      <c r="P89" s="423"/>
      <c r="Q89" s="423"/>
      <c r="R89" s="423"/>
      <c r="S89" s="423"/>
      <c r="T89" s="423"/>
      <c r="U89" s="423"/>
      <c r="V89" s="423"/>
      <c r="W89" s="423"/>
      <c r="X89" s="423"/>
      <c r="Y89" s="423"/>
      <c r="Z89" s="423"/>
      <c r="AA89" s="423"/>
      <c r="AB89" s="423"/>
      <c r="AC89" s="423"/>
      <c r="AD89" s="423"/>
      <c r="AE89" s="423"/>
      <c r="AF89" s="423"/>
      <c r="AG89" s="423"/>
      <c r="AH89" s="423"/>
      <c r="AI89" s="423"/>
      <c r="AJ89" s="423"/>
      <c r="AK89" s="423"/>
      <c r="AL89" s="423"/>
      <c r="AM89" s="423"/>
      <c r="AN89" s="423"/>
      <c r="AO89" s="423"/>
      <c r="AP89" s="423"/>
      <c r="AQ89" s="423"/>
      <c r="AR89" s="423"/>
      <c r="AS89" s="423"/>
    </row>
    <row r="94" spans="3:45" ht="18.75" x14ac:dyDescent="0.3">
      <c r="C94" s="424"/>
      <c r="D94" s="376"/>
      <c r="E94" s="376"/>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K94" s="425"/>
      <c r="AL94" s="425"/>
      <c r="AM94" s="425"/>
      <c r="AN94" s="425"/>
      <c r="AO94" s="425"/>
      <c r="AP94" s="425"/>
      <c r="AQ94" s="425"/>
      <c r="AR94" s="425"/>
      <c r="AS94" s="425"/>
    </row>
    <row r="95" spans="3:45" x14ac:dyDescent="0.25">
      <c r="F95" s="338"/>
      <c r="G95" s="338"/>
      <c r="H95" s="338"/>
      <c r="L95" s="409"/>
      <c r="M95" s="409"/>
      <c r="N95" s="409"/>
      <c r="O95" s="409"/>
    </row>
    <row r="96" spans="3:45" x14ac:dyDescent="0.25">
      <c r="C96" s="376"/>
      <c r="L96" s="409"/>
      <c r="M96" s="409"/>
      <c r="N96" s="409"/>
      <c r="O96" s="409"/>
    </row>
    <row r="97" spans="3:45" x14ac:dyDescent="0.25">
      <c r="I97" s="350"/>
      <c r="J97" s="350"/>
      <c r="K97" s="350"/>
      <c r="L97" s="350"/>
      <c r="M97" s="350"/>
      <c r="N97" s="350"/>
      <c r="O97" s="350"/>
      <c r="P97" s="350"/>
      <c r="Q97" s="350"/>
      <c r="R97" s="350"/>
      <c r="S97" s="350"/>
      <c r="T97" s="350"/>
      <c r="U97" s="350"/>
      <c r="V97" s="350"/>
      <c r="W97" s="350"/>
      <c r="X97" s="350"/>
      <c r="Y97" s="350"/>
      <c r="Z97" s="350"/>
      <c r="AA97" s="350"/>
      <c r="AB97" s="350"/>
      <c r="AC97" s="350"/>
      <c r="AD97" s="350"/>
      <c r="AE97" s="350"/>
      <c r="AF97" s="350"/>
      <c r="AG97" s="350"/>
      <c r="AH97" s="350"/>
      <c r="AI97" s="350"/>
      <c r="AJ97" s="350"/>
      <c r="AK97" s="350"/>
      <c r="AL97" s="350"/>
      <c r="AM97" s="350"/>
      <c r="AN97" s="350"/>
      <c r="AO97" s="350"/>
      <c r="AP97" s="350"/>
      <c r="AQ97" s="350"/>
      <c r="AR97" s="350"/>
      <c r="AS97" s="350"/>
    </row>
    <row r="98" spans="3:45" x14ac:dyDescent="0.25">
      <c r="I98" s="350"/>
      <c r="J98" s="350"/>
      <c r="K98" s="350"/>
      <c r="L98" s="350"/>
      <c r="M98" s="350"/>
      <c r="N98" s="350"/>
      <c r="O98" s="350"/>
      <c r="P98" s="350"/>
      <c r="Q98" s="350"/>
      <c r="R98" s="350"/>
      <c r="S98" s="350"/>
      <c r="T98" s="350"/>
      <c r="U98" s="350"/>
      <c r="V98" s="350"/>
      <c r="W98" s="350"/>
      <c r="X98" s="350"/>
      <c r="Y98" s="350"/>
      <c r="Z98" s="350"/>
      <c r="AA98" s="350"/>
      <c r="AB98" s="350"/>
      <c r="AC98" s="350"/>
      <c r="AD98" s="350"/>
      <c r="AE98" s="350"/>
      <c r="AF98" s="350"/>
      <c r="AG98" s="350"/>
      <c r="AH98" s="350"/>
      <c r="AI98" s="350"/>
      <c r="AJ98" s="350"/>
      <c r="AK98" s="350"/>
      <c r="AL98" s="350"/>
      <c r="AM98" s="350"/>
      <c r="AN98" s="350"/>
      <c r="AO98" s="350"/>
      <c r="AP98" s="350"/>
      <c r="AQ98" s="350"/>
      <c r="AR98" s="350"/>
      <c r="AS98" s="350"/>
    </row>
    <row r="99" spans="3:45" x14ac:dyDescent="0.25">
      <c r="H99" s="376"/>
      <c r="I99" s="350"/>
      <c r="J99" s="350"/>
      <c r="K99" s="350"/>
      <c r="L99" s="350"/>
      <c r="M99" s="350"/>
      <c r="N99" s="350"/>
      <c r="O99" s="350"/>
      <c r="P99" s="350"/>
      <c r="Q99" s="350"/>
      <c r="R99" s="350"/>
      <c r="S99" s="350"/>
      <c r="T99" s="350"/>
      <c r="U99" s="350"/>
      <c r="V99" s="350"/>
      <c r="W99" s="350"/>
      <c r="X99" s="350"/>
      <c r="Y99" s="350"/>
      <c r="Z99" s="350"/>
      <c r="AA99" s="350"/>
      <c r="AB99" s="350"/>
      <c r="AC99" s="350"/>
      <c r="AD99" s="350"/>
      <c r="AE99" s="350"/>
      <c r="AF99" s="350"/>
      <c r="AG99" s="350"/>
      <c r="AH99" s="350"/>
      <c r="AI99" s="350"/>
      <c r="AJ99" s="350"/>
      <c r="AK99" s="350"/>
      <c r="AL99" s="350"/>
      <c r="AM99" s="350"/>
      <c r="AN99" s="350"/>
      <c r="AO99" s="350"/>
      <c r="AP99" s="350"/>
      <c r="AQ99" s="350"/>
      <c r="AR99" s="350"/>
      <c r="AS99" s="350"/>
    </row>
    <row r="100" spans="3:45" x14ac:dyDescent="0.25">
      <c r="I100" s="350"/>
      <c r="J100" s="350"/>
      <c r="K100" s="350"/>
      <c r="L100" s="350"/>
      <c r="M100" s="350"/>
      <c r="N100" s="350"/>
      <c r="O100" s="350"/>
      <c r="P100" s="350"/>
      <c r="Q100" s="350"/>
      <c r="R100" s="350"/>
      <c r="S100" s="350"/>
      <c r="T100" s="350"/>
      <c r="U100" s="350"/>
      <c r="V100" s="350"/>
      <c r="W100" s="350"/>
      <c r="X100" s="350"/>
      <c r="Y100" s="350"/>
      <c r="Z100" s="350"/>
      <c r="AA100" s="350"/>
      <c r="AB100" s="350"/>
      <c r="AC100" s="350"/>
      <c r="AD100" s="350"/>
      <c r="AE100" s="350"/>
      <c r="AF100" s="350"/>
      <c r="AG100" s="350"/>
      <c r="AH100" s="350"/>
      <c r="AI100" s="350"/>
      <c r="AJ100" s="350"/>
      <c r="AK100" s="350"/>
      <c r="AL100" s="350"/>
      <c r="AM100" s="350"/>
      <c r="AN100" s="350"/>
      <c r="AO100" s="350"/>
      <c r="AP100" s="350"/>
      <c r="AQ100" s="350"/>
      <c r="AR100" s="350"/>
      <c r="AS100" s="350"/>
    </row>
    <row r="101" spans="3:45" x14ac:dyDescent="0.25">
      <c r="I101" s="350"/>
      <c r="J101" s="350"/>
      <c r="K101" s="350"/>
      <c r="L101" s="350"/>
      <c r="M101" s="350"/>
      <c r="N101" s="350"/>
      <c r="O101" s="350"/>
      <c r="P101" s="350"/>
      <c r="Q101" s="350"/>
      <c r="R101" s="350"/>
      <c r="S101" s="350"/>
      <c r="T101" s="350"/>
      <c r="U101" s="350"/>
      <c r="V101" s="350"/>
      <c r="W101" s="350"/>
      <c r="X101" s="350"/>
      <c r="Y101" s="350"/>
      <c r="Z101" s="350"/>
      <c r="AA101" s="350"/>
      <c r="AB101" s="350"/>
      <c r="AC101" s="350"/>
      <c r="AD101" s="350"/>
      <c r="AE101" s="350"/>
      <c r="AF101" s="350"/>
      <c r="AG101" s="350"/>
      <c r="AH101" s="350"/>
      <c r="AI101" s="350"/>
      <c r="AJ101" s="350"/>
      <c r="AK101" s="350"/>
      <c r="AL101" s="350"/>
      <c r="AM101" s="350"/>
      <c r="AN101" s="350"/>
      <c r="AO101" s="350"/>
      <c r="AP101" s="350"/>
      <c r="AQ101" s="350"/>
      <c r="AR101" s="350"/>
      <c r="AS101" s="350"/>
    </row>
    <row r="102" spans="3:45" x14ac:dyDescent="0.25">
      <c r="C102" s="376"/>
      <c r="I102" s="350"/>
      <c r="J102" s="350"/>
      <c r="K102" s="350"/>
      <c r="L102" s="350"/>
      <c r="M102" s="350"/>
      <c r="N102" s="350"/>
      <c r="O102" s="350"/>
      <c r="P102" s="350"/>
      <c r="Q102" s="350"/>
      <c r="R102" s="350"/>
      <c r="S102" s="350"/>
      <c r="T102" s="350"/>
      <c r="U102" s="350"/>
      <c r="V102" s="350"/>
      <c r="W102" s="350"/>
      <c r="X102" s="350"/>
      <c r="Y102" s="350"/>
      <c r="Z102" s="350"/>
      <c r="AA102" s="350"/>
      <c r="AB102" s="350"/>
      <c r="AC102" s="350"/>
      <c r="AD102" s="350"/>
      <c r="AE102" s="350"/>
      <c r="AF102" s="350"/>
      <c r="AG102" s="350"/>
      <c r="AH102" s="350"/>
      <c r="AI102" s="350"/>
      <c r="AJ102" s="350"/>
      <c r="AK102" s="350"/>
      <c r="AL102" s="350"/>
      <c r="AM102" s="350"/>
      <c r="AN102" s="350"/>
      <c r="AO102" s="350"/>
      <c r="AP102" s="350"/>
      <c r="AQ102" s="350"/>
      <c r="AR102" s="350"/>
      <c r="AS102" s="350"/>
    </row>
    <row r="103" spans="3:45" x14ac:dyDescent="0.25">
      <c r="I103" s="350"/>
      <c r="J103" s="350"/>
      <c r="K103" s="350"/>
      <c r="L103" s="350"/>
      <c r="M103" s="350"/>
      <c r="N103" s="350"/>
      <c r="O103" s="350"/>
      <c r="P103" s="350"/>
      <c r="Q103" s="350"/>
      <c r="R103" s="350"/>
      <c r="S103" s="350"/>
      <c r="T103" s="350"/>
      <c r="U103" s="350"/>
      <c r="V103" s="350"/>
      <c r="W103" s="350"/>
      <c r="X103" s="350"/>
      <c r="Y103" s="350"/>
      <c r="Z103" s="350"/>
      <c r="AA103" s="350"/>
      <c r="AB103" s="350"/>
      <c r="AC103" s="350"/>
      <c r="AD103" s="350"/>
      <c r="AE103" s="350"/>
      <c r="AF103" s="350"/>
      <c r="AG103" s="350"/>
      <c r="AH103" s="350"/>
      <c r="AI103" s="350"/>
      <c r="AJ103" s="350"/>
      <c r="AK103" s="350"/>
      <c r="AL103" s="350"/>
      <c r="AM103" s="350"/>
      <c r="AN103" s="350"/>
      <c r="AO103" s="350"/>
      <c r="AP103" s="350"/>
      <c r="AQ103" s="350"/>
      <c r="AR103" s="350"/>
      <c r="AS103" s="350"/>
    </row>
    <row r="104" spans="3:45" x14ac:dyDescent="0.25">
      <c r="H104" s="426"/>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K104" s="350"/>
      <c r="AL104" s="350"/>
      <c r="AM104" s="350"/>
      <c r="AN104" s="350"/>
      <c r="AO104" s="350"/>
      <c r="AP104" s="350"/>
      <c r="AQ104" s="350"/>
      <c r="AR104" s="350"/>
      <c r="AS104" s="350"/>
    </row>
    <row r="105" spans="3:45" x14ac:dyDescent="0.25">
      <c r="I105" s="350"/>
      <c r="J105" s="350"/>
      <c r="K105" s="350"/>
      <c r="L105" s="350"/>
      <c r="M105" s="350"/>
      <c r="N105" s="350"/>
      <c r="O105" s="350"/>
      <c r="P105" s="350"/>
      <c r="Q105" s="350"/>
      <c r="R105" s="350"/>
      <c r="S105" s="350"/>
      <c r="T105" s="350"/>
      <c r="U105" s="350"/>
      <c r="V105" s="350"/>
      <c r="W105" s="350"/>
      <c r="X105" s="350"/>
      <c r="Y105" s="350"/>
      <c r="Z105" s="350"/>
      <c r="AA105" s="350"/>
      <c r="AB105" s="350"/>
      <c r="AC105" s="350"/>
      <c r="AD105" s="350"/>
      <c r="AE105" s="350"/>
      <c r="AF105" s="350"/>
      <c r="AG105" s="350"/>
      <c r="AH105" s="350"/>
      <c r="AI105" s="350"/>
      <c r="AJ105" s="350"/>
      <c r="AK105" s="350"/>
      <c r="AL105" s="350"/>
      <c r="AM105" s="350"/>
      <c r="AN105" s="350"/>
      <c r="AO105" s="350"/>
      <c r="AP105" s="350"/>
      <c r="AQ105" s="350"/>
      <c r="AR105" s="350"/>
      <c r="AS105" s="350"/>
    </row>
    <row r="106" spans="3:45" x14ac:dyDescent="0.25">
      <c r="C106" s="427"/>
      <c r="I106" s="350"/>
      <c r="J106" s="350"/>
      <c r="K106" s="350"/>
      <c r="L106" s="350"/>
      <c r="M106" s="350"/>
      <c r="N106" s="350"/>
      <c r="O106" s="350"/>
      <c r="P106" s="350"/>
      <c r="Q106" s="350"/>
      <c r="R106" s="350"/>
      <c r="S106" s="350"/>
      <c r="T106" s="350"/>
      <c r="U106" s="350"/>
      <c r="V106" s="350"/>
      <c r="W106" s="350"/>
      <c r="X106" s="350"/>
      <c r="Y106" s="350"/>
      <c r="Z106" s="350"/>
      <c r="AA106" s="350"/>
      <c r="AB106" s="350"/>
      <c r="AC106" s="350"/>
      <c r="AD106" s="350"/>
      <c r="AE106" s="350"/>
      <c r="AF106" s="350"/>
      <c r="AG106" s="350"/>
      <c r="AH106" s="350"/>
      <c r="AI106" s="350"/>
      <c r="AJ106" s="350"/>
      <c r="AK106" s="350"/>
      <c r="AL106" s="350"/>
      <c r="AM106" s="350"/>
      <c r="AN106" s="350"/>
      <c r="AO106" s="350"/>
      <c r="AP106" s="350"/>
      <c r="AQ106" s="350"/>
      <c r="AR106" s="350"/>
      <c r="AS106" s="350"/>
    </row>
    <row r="107" spans="3:45" x14ac:dyDescent="0.25">
      <c r="C107" s="376"/>
      <c r="D107" s="376"/>
      <c r="E107" s="376"/>
      <c r="F107" s="376"/>
      <c r="G107" s="376"/>
      <c r="I107" s="350"/>
      <c r="J107" s="350"/>
      <c r="K107" s="350"/>
      <c r="L107" s="350"/>
      <c r="M107" s="350"/>
      <c r="N107" s="350"/>
      <c r="O107" s="350"/>
      <c r="P107" s="350"/>
      <c r="Q107" s="350"/>
      <c r="R107" s="350"/>
      <c r="S107" s="350"/>
      <c r="T107" s="350"/>
      <c r="U107" s="350"/>
      <c r="V107" s="350"/>
      <c r="W107" s="350"/>
      <c r="X107" s="350"/>
      <c r="Y107" s="350"/>
      <c r="Z107" s="350"/>
      <c r="AA107" s="350"/>
      <c r="AB107" s="350"/>
      <c r="AC107" s="350"/>
      <c r="AD107" s="350"/>
      <c r="AE107" s="350"/>
      <c r="AF107" s="350"/>
      <c r="AG107" s="350"/>
      <c r="AH107" s="350"/>
      <c r="AI107" s="350"/>
      <c r="AJ107" s="350"/>
      <c r="AK107" s="350"/>
      <c r="AL107" s="350"/>
      <c r="AM107" s="350"/>
      <c r="AN107" s="350"/>
      <c r="AO107" s="350"/>
      <c r="AP107" s="350"/>
      <c r="AQ107" s="350"/>
      <c r="AR107" s="350"/>
      <c r="AS107" s="350"/>
    </row>
    <row r="108" spans="3:45" x14ac:dyDescent="0.25">
      <c r="C108" s="376"/>
      <c r="I108" s="350"/>
      <c r="J108" s="350"/>
      <c r="K108" s="350"/>
      <c r="L108" s="350"/>
      <c r="M108" s="350"/>
      <c r="N108" s="350"/>
      <c r="O108" s="350"/>
      <c r="P108" s="350"/>
      <c r="Q108" s="350"/>
      <c r="R108" s="350"/>
      <c r="S108" s="350"/>
      <c r="T108" s="350"/>
      <c r="U108" s="350"/>
      <c r="V108" s="350"/>
      <c r="W108" s="350"/>
      <c r="X108" s="350"/>
      <c r="Y108" s="350"/>
      <c r="Z108" s="350"/>
      <c r="AA108" s="350"/>
      <c r="AB108" s="350"/>
      <c r="AC108" s="350"/>
      <c r="AD108" s="350"/>
      <c r="AE108" s="350"/>
      <c r="AF108" s="350"/>
      <c r="AG108" s="350"/>
      <c r="AH108" s="350"/>
      <c r="AI108" s="350"/>
      <c r="AJ108" s="350"/>
      <c r="AK108" s="350"/>
      <c r="AL108" s="350"/>
      <c r="AM108" s="350"/>
      <c r="AN108" s="350"/>
      <c r="AO108" s="350"/>
      <c r="AP108" s="350"/>
      <c r="AQ108" s="350"/>
      <c r="AR108" s="350"/>
      <c r="AS108" s="350"/>
    </row>
    <row r="109" spans="3:45" x14ac:dyDescent="0.25">
      <c r="C109" s="428"/>
      <c r="I109" s="350"/>
      <c r="J109" s="350"/>
      <c r="K109" s="350"/>
      <c r="L109" s="350"/>
      <c r="M109" s="350"/>
      <c r="N109" s="350"/>
      <c r="O109" s="350"/>
      <c r="P109" s="350"/>
      <c r="Q109" s="350"/>
      <c r="R109" s="350"/>
      <c r="S109" s="350"/>
      <c r="T109" s="350"/>
      <c r="U109" s="350"/>
      <c r="V109" s="350"/>
      <c r="W109" s="350"/>
      <c r="X109" s="350"/>
      <c r="Y109" s="350"/>
      <c r="Z109" s="350"/>
      <c r="AA109" s="350"/>
      <c r="AB109" s="350"/>
      <c r="AC109" s="350"/>
      <c r="AD109" s="350"/>
      <c r="AE109" s="350"/>
      <c r="AF109" s="350"/>
      <c r="AG109" s="350"/>
      <c r="AH109" s="350"/>
      <c r="AI109" s="350"/>
      <c r="AJ109" s="350"/>
      <c r="AK109" s="350"/>
      <c r="AL109" s="350"/>
      <c r="AM109" s="350"/>
      <c r="AN109" s="350"/>
      <c r="AO109" s="350"/>
      <c r="AP109" s="350"/>
      <c r="AQ109" s="350"/>
      <c r="AR109" s="350"/>
      <c r="AS109" s="350"/>
    </row>
    <row r="110" spans="3:45" x14ac:dyDescent="0.25">
      <c r="C110" s="428"/>
      <c r="I110" s="350"/>
      <c r="J110" s="350"/>
      <c r="K110" s="350"/>
      <c r="L110" s="350"/>
      <c r="M110" s="350"/>
      <c r="N110" s="350"/>
      <c r="O110" s="350"/>
      <c r="P110" s="350"/>
      <c r="Q110" s="350"/>
      <c r="R110" s="350"/>
      <c r="S110" s="350"/>
      <c r="T110" s="350"/>
      <c r="U110" s="350"/>
      <c r="V110" s="350"/>
      <c r="W110" s="350"/>
      <c r="X110" s="350"/>
      <c r="Y110" s="350"/>
      <c r="Z110" s="350"/>
      <c r="AA110" s="350"/>
      <c r="AB110" s="350"/>
      <c r="AC110" s="350"/>
      <c r="AD110" s="350"/>
      <c r="AE110" s="350"/>
      <c r="AF110" s="350"/>
      <c r="AG110" s="350"/>
      <c r="AH110" s="350"/>
      <c r="AI110" s="350"/>
      <c r="AJ110" s="350"/>
      <c r="AK110" s="350"/>
      <c r="AL110" s="350"/>
      <c r="AM110" s="350"/>
      <c r="AN110" s="350"/>
      <c r="AO110" s="350"/>
      <c r="AP110" s="350"/>
      <c r="AQ110" s="350"/>
      <c r="AR110" s="350"/>
      <c r="AS110" s="350"/>
    </row>
    <row r="111" spans="3:45" x14ac:dyDescent="0.25">
      <c r="C111" s="428"/>
      <c r="I111" s="350"/>
      <c r="J111" s="350"/>
      <c r="K111" s="350"/>
      <c r="L111" s="350"/>
      <c r="M111" s="350"/>
      <c r="N111" s="350"/>
      <c r="O111" s="350"/>
      <c r="P111" s="350"/>
      <c r="Q111" s="350"/>
      <c r="R111" s="350"/>
      <c r="S111" s="350"/>
      <c r="T111" s="350"/>
      <c r="U111" s="350"/>
      <c r="V111" s="350"/>
      <c r="W111" s="350"/>
      <c r="X111" s="350"/>
      <c r="Y111" s="350"/>
      <c r="Z111" s="350"/>
      <c r="AA111" s="350"/>
      <c r="AB111" s="350"/>
      <c r="AC111" s="350"/>
      <c r="AD111" s="350"/>
      <c r="AE111" s="350"/>
      <c r="AF111" s="350"/>
      <c r="AG111" s="350"/>
      <c r="AH111" s="350"/>
      <c r="AI111" s="350"/>
      <c r="AJ111" s="350"/>
      <c r="AK111" s="350"/>
      <c r="AL111" s="350"/>
      <c r="AM111" s="350"/>
      <c r="AN111" s="350"/>
      <c r="AO111" s="350"/>
      <c r="AP111" s="350"/>
      <c r="AQ111" s="350"/>
      <c r="AR111" s="350"/>
      <c r="AS111" s="350"/>
    </row>
    <row r="112" spans="3:45" x14ac:dyDescent="0.25">
      <c r="C112" s="428"/>
      <c r="I112" s="350"/>
      <c r="J112" s="350"/>
      <c r="K112" s="350"/>
      <c r="L112" s="350"/>
      <c r="M112" s="350"/>
      <c r="N112" s="350"/>
      <c r="O112" s="350"/>
      <c r="P112" s="350"/>
      <c r="Q112" s="350"/>
      <c r="R112" s="350"/>
      <c r="S112" s="350"/>
      <c r="T112" s="350"/>
      <c r="U112" s="350"/>
      <c r="V112" s="350"/>
      <c r="W112" s="350"/>
      <c r="X112" s="350"/>
      <c r="Y112" s="350"/>
      <c r="Z112" s="350"/>
      <c r="AA112" s="350"/>
      <c r="AB112" s="350"/>
      <c r="AC112" s="350"/>
      <c r="AD112" s="350"/>
      <c r="AE112" s="350"/>
      <c r="AF112" s="350"/>
      <c r="AG112" s="350"/>
      <c r="AH112" s="350"/>
      <c r="AI112" s="350"/>
      <c r="AJ112" s="350"/>
      <c r="AK112" s="350"/>
      <c r="AL112" s="350"/>
      <c r="AM112" s="350"/>
      <c r="AN112" s="350"/>
      <c r="AO112" s="350"/>
      <c r="AP112" s="350"/>
      <c r="AQ112" s="350"/>
      <c r="AR112" s="350"/>
      <c r="AS112" s="350"/>
    </row>
    <row r="113" spans="3:45" x14ac:dyDescent="0.25">
      <c r="C113" s="376"/>
      <c r="I113" s="350"/>
      <c r="J113" s="350"/>
      <c r="K113" s="350"/>
      <c r="L113" s="350"/>
      <c r="M113" s="350"/>
      <c r="N113" s="350"/>
      <c r="O113" s="350"/>
      <c r="P113" s="350"/>
      <c r="Q113" s="350"/>
      <c r="R113" s="350"/>
      <c r="S113" s="350"/>
      <c r="T113" s="350"/>
      <c r="U113" s="350"/>
      <c r="V113" s="350"/>
      <c r="W113" s="350"/>
      <c r="X113" s="350"/>
      <c r="Y113" s="350"/>
      <c r="Z113" s="350"/>
      <c r="AA113" s="350"/>
      <c r="AB113" s="350"/>
      <c r="AC113" s="350"/>
      <c r="AD113" s="350"/>
      <c r="AE113" s="350"/>
      <c r="AF113" s="350"/>
      <c r="AG113" s="350"/>
      <c r="AH113" s="350"/>
      <c r="AI113" s="350"/>
      <c r="AJ113" s="350"/>
      <c r="AK113" s="350"/>
      <c r="AL113" s="350"/>
      <c r="AM113" s="350"/>
      <c r="AN113" s="350"/>
      <c r="AO113" s="350"/>
      <c r="AP113" s="350"/>
      <c r="AQ113" s="350"/>
      <c r="AR113" s="350"/>
      <c r="AS113" s="350"/>
    </row>
    <row r="114" spans="3:45" x14ac:dyDescent="0.25">
      <c r="C114" s="376"/>
      <c r="I114" s="350"/>
      <c r="J114" s="350"/>
      <c r="K114" s="350"/>
      <c r="L114" s="429"/>
      <c r="M114" s="429"/>
      <c r="N114" s="350"/>
      <c r="O114" s="350"/>
      <c r="P114" s="350"/>
      <c r="Q114" s="350"/>
      <c r="R114" s="350"/>
      <c r="S114" s="350"/>
      <c r="T114" s="350"/>
      <c r="U114" s="350"/>
      <c r="V114" s="350"/>
      <c r="W114" s="350"/>
      <c r="X114" s="350"/>
      <c r="Y114" s="350"/>
      <c r="Z114" s="350"/>
      <c r="AA114" s="350"/>
      <c r="AB114" s="350"/>
      <c r="AC114" s="350"/>
      <c r="AD114" s="350"/>
      <c r="AE114" s="350"/>
      <c r="AF114" s="350"/>
      <c r="AG114" s="350"/>
      <c r="AH114" s="350"/>
      <c r="AI114" s="350"/>
      <c r="AJ114" s="350"/>
      <c r="AK114" s="350"/>
      <c r="AL114" s="350"/>
      <c r="AM114" s="350"/>
      <c r="AN114" s="350"/>
      <c r="AO114" s="350"/>
      <c r="AP114" s="350"/>
      <c r="AQ114" s="350"/>
      <c r="AR114" s="350"/>
      <c r="AS114" s="350"/>
    </row>
    <row r="115" spans="3:45" x14ac:dyDescent="0.25">
      <c r="I115" s="350"/>
      <c r="J115" s="350"/>
      <c r="K115" s="350"/>
      <c r="L115" s="429"/>
      <c r="M115" s="429"/>
      <c r="N115" s="350"/>
      <c r="O115" s="350"/>
      <c r="P115" s="350"/>
      <c r="Q115" s="350"/>
      <c r="R115" s="350"/>
      <c r="S115" s="350"/>
      <c r="T115" s="350"/>
      <c r="U115" s="350"/>
      <c r="V115" s="350"/>
      <c r="W115" s="350"/>
      <c r="X115" s="350"/>
      <c r="Y115" s="350"/>
      <c r="Z115" s="350"/>
      <c r="AA115" s="350"/>
      <c r="AB115" s="350"/>
      <c r="AC115" s="350"/>
      <c r="AD115" s="350"/>
      <c r="AE115" s="350"/>
      <c r="AF115" s="350"/>
      <c r="AG115" s="350"/>
      <c r="AH115" s="350"/>
      <c r="AI115" s="350"/>
      <c r="AJ115" s="350"/>
      <c r="AK115" s="350"/>
      <c r="AL115" s="350"/>
      <c r="AM115" s="350"/>
      <c r="AN115" s="350"/>
      <c r="AO115" s="350"/>
      <c r="AP115" s="350"/>
      <c r="AQ115" s="350"/>
      <c r="AR115" s="350"/>
      <c r="AS115" s="350"/>
    </row>
    <row r="116" spans="3:45" x14ac:dyDescent="0.25">
      <c r="I116" s="350"/>
      <c r="J116" s="350"/>
      <c r="K116" s="350"/>
      <c r="L116" s="350"/>
      <c r="M116" s="350"/>
      <c r="N116" s="350"/>
      <c r="O116" s="350"/>
      <c r="P116" s="350"/>
      <c r="Q116" s="350"/>
      <c r="R116" s="350"/>
      <c r="S116" s="350"/>
      <c r="T116" s="350"/>
      <c r="U116" s="350"/>
      <c r="V116" s="350"/>
      <c r="W116" s="350"/>
      <c r="X116" s="350"/>
      <c r="Y116" s="350"/>
      <c r="Z116" s="350"/>
      <c r="AA116" s="350"/>
      <c r="AB116" s="350"/>
      <c r="AC116" s="350"/>
      <c r="AD116" s="350"/>
      <c r="AE116" s="350"/>
      <c r="AF116" s="350"/>
      <c r="AG116" s="350"/>
      <c r="AH116" s="350"/>
      <c r="AI116" s="350"/>
      <c r="AJ116" s="350"/>
      <c r="AK116" s="350"/>
      <c r="AL116" s="350"/>
      <c r="AM116" s="350"/>
      <c r="AN116" s="350"/>
      <c r="AO116" s="350"/>
      <c r="AP116" s="350"/>
      <c r="AQ116" s="350"/>
      <c r="AR116" s="350"/>
      <c r="AS116" s="350"/>
    </row>
    <row r="117" spans="3:45" x14ac:dyDescent="0.25">
      <c r="I117" s="350"/>
      <c r="J117" s="350"/>
      <c r="K117" s="350"/>
      <c r="L117" s="350"/>
      <c r="M117" s="350"/>
      <c r="N117" s="350"/>
      <c r="O117" s="350"/>
      <c r="P117" s="350"/>
      <c r="Q117" s="350"/>
      <c r="R117" s="350"/>
      <c r="S117" s="350"/>
      <c r="T117" s="350"/>
      <c r="U117" s="350"/>
      <c r="V117" s="350"/>
      <c r="W117" s="350"/>
      <c r="X117" s="350"/>
      <c r="Y117" s="350"/>
      <c r="Z117" s="350"/>
      <c r="AA117" s="350"/>
      <c r="AB117" s="350"/>
      <c r="AC117" s="350"/>
      <c r="AD117" s="350"/>
      <c r="AE117" s="350"/>
      <c r="AF117" s="350"/>
      <c r="AG117" s="350"/>
      <c r="AH117" s="350"/>
      <c r="AI117" s="350"/>
      <c r="AJ117" s="350"/>
      <c r="AK117" s="350"/>
      <c r="AL117" s="350"/>
      <c r="AM117" s="350"/>
      <c r="AN117" s="350"/>
      <c r="AO117" s="350"/>
      <c r="AP117" s="350"/>
      <c r="AQ117" s="350"/>
      <c r="AR117" s="350"/>
      <c r="AS117" s="350"/>
    </row>
    <row r="118" spans="3:45" x14ac:dyDescent="0.25">
      <c r="I118" s="350"/>
      <c r="J118" s="350"/>
      <c r="K118" s="350"/>
      <c r="L118" s="350"/>
      <c r="M118" s="350"/>
      <c r="N118" s="350"/>
      <c r="O118" s="350"/>
      <c r="P118" s="350"/>
      <c r="Q118" s="350"/>
      <c r="R118" s="350"/>
      <c r="S118" s="350"/>
      <c r="T118" s="350"/>
      <c r="U118" s="350"/>
      <c r="V118" s="350"/>
      <c r="W118" s="350"/>
      <c r="X118" s="350"/>
      <c r="Y118" s="350"/>
      <c r="Z118" s="350"/>
      <c r="AA118" s="350"/>
      <c r="AB118" s="350"/>
      <c r="AC118" s="350"/>
      <c r="AD118" s="350"/>
      <c r="AE118" s="350"/>
      <c r="AF118" s="350"/>
      <c r="AG118" s="350"/>
      <c r="AH118" s="350"/>
      <c r="AI118" s="350"/>
      <c r="AJ118" s="350"/>
      <c r="AK118" s="350"/>
      <c r="AL118" s="350"/>
      <c r="AM118" s="350"/>
      <c r="AN118" s="350"/>
      <c r="AO118" s="350"/>
      <c r="AP118" s="350"/>
      <c r="AQ118" s="350"/>
      <c r="AR118" s="350"/>
      <c r="AS118" s="350"/>
    </row>
    <row r="119" spans="3:45" x14ac:dyDescent="0.25">
      <c r="C119" s="376"/>
      <c r="I119" s="350"/>
      <c r="J119" s="350"/>
      <c r="K119" s="350"/>
      <c r="L119" s="350"/>
      <c r="M119" s="350"/>
      <c r="N119" s="350"/>
      <c r="O119" s="350"/>
      <c r="P119" s="350"/>
      <c r="Q119" s="350"/>
      <c r="R119" s="350"/>
      <c r="S119" s="350"/>
      <c r="T119" s="350"/>
      <c r="U119" s="350"/>
      <c r="V119" s="350"/>
      <c r="W119" s="350"/>
      <c r="X119" s="350"/>
      <c r="Y119" s="350"/>
      <c r="Z119" s="350"/>
      <c r="AA119" s="350"/>
      <c r="AB119" s="350"/>
      <c r="AC119" s="350"/>
      <c r="AD119" s="350"/>
      <c r="AE119" s="350"/>
      <c r="AF119" s="350"/>
      <c r="AG119" s="350"/>
      <c r="AH119" s="350"/>
      <c r="AI119" s="350"/>
      <c r="AJ119" s="350"/>
      <c r="AK119" s="350"/>
      <c r="AL119" s="350"/>
      <c r="AM119" s="350"/>
      <c r="AN119" s="350"/>
      <c r="AO119" s="350"/>
      <c r="AP119" s="350"/>
      <c r="AQ119" s="350"/>
      <c r="AR119" s="350"/>
      <c r="AS119" s="350"/>
    </row>
    <row r="120" spans="3:45" x14ac:dyDescent="0.25">
      <c r="I120" s="350"/>
      <c r="J120" s="350"/>
      <c r="K120" s="350"/>
      <c r="L120" s="350"/>
      <c r="M120" s="350"/>
      <c r="N120" s="350"/>
      <c r="O120" s="350"/>
      <c r="P120" s="350"/>
      <c r="Q120" s="350"/>
      <c r="R120" s="350"/>
      <c r="S120" s="350"/>
      <c r="T120" s="350"/>
      <c r="U120" s="350"/>
      <c r="V120" s="350"/>
      <c r="W120" s="350"/>
      <c r="X120" s="350"/>
      <c r="Y120" s="350"/>
      <c r="Z120" s="350"/>
      <c r="AA120" s="350"/>
      <c r="AB120" s="350"/>
      <c r="AC120" s="350"/>
      <c r="AD120" s="350"/>
      <c r="AE120" s="350"/>
      <c r="AF120" s="350"/>
      <c r="AG120" s="350"/>
      <c r="AH120" s="350"/>
      <c r="AI120" s="350"/>
      <c r="AJ120" s="350"/>
      <c r="AK120" s="350"/>
      <c r="AL120" s="350"/>
      <c r="AM120" s="350"/>
      <c r="AN120" s="350"/>
      <c r="AO120" s="350"/>
      <c r="AP120" s="350"/>
      <c r="AQ120" s="350"/>
      <c r="AR120" s="350"/>
      <c r="AS120" s="350"/>
    </row>
    <row r="121" spans="3:45" x14ac:dyDescent="0.25">
      <c r="C121" s="376"/>
      <c r="I121" s="350"/>
      <c r="J121" s="350"/>
      <c r="K121" s="350"/>
      <c r="L121" s="350"/>
      <c r="M121" s="350"/>
      <c r="N121" s="350"/>
      <c r="O121" s="350"/>
      <c r="P121" s="350"/>
      <c r="Q121" s="350"/>
      <c r="R121" s="350"/>
      <c r="S121" s="350"/>
      <c r="T121" s="350"/>
      <c r="U121" s="350"/>
      <c r="V121" s="350"/>
      <c r="W121" s="350"/>
      <c r="X121" s="350"/>
      <c r="Y121" s="350"/>
      <c r="Z121" s="350"/>
      <c r="AA121" s="350"/>
      <c r="AB121" s="350"/>
      <c r="AC121" s="350"/>
      <c r="AD121" s="350"/>
      <c r="AE121" s="350"/>
      <c r="AF121" s="350"/>
      <c r="AG121" s="350"/>
      <c r="AH121" s="350"/>
      <c r="AI121" s="350"/>
      <c r="AJ121" s="350"/>
      <c r="AK121" s="350"/>
      <c r="AL121" s="350"/>
      <c r="AM121" s="350"/>
      <c r="AN121" s="350"/>
      <c r="AO121" s="350"/>
      <c r="AP121" s="350"/>
      <c r="AQ121" s="350"/>
      <c r="AR121" s="350"/>
      <c r="AS121" s="350"/>
    </row>
    <row r="122" spans="3:45" x14ac:dyDescent="0.25">
      <c r="I122" s="350"/>
      <c r="J122" s="350"/>
      <c r="K122" s="350"/>
      <c r="L122" s="350"/>
      <c r="M122" s="350"/>
      <c r="N122" s="350"/>
      <c r="O122" s="350"/>
      <c r="P122" s="350"/>
      <c r="Q122" s="350"/>
      <c r="R122" s="350"/>
      <c r="S122" s="350"/>
      <c r="T122" s="350"/>
      <c r="U122" s="350"/>
      <c r="V122" s="350"/>
      <c r="W122" s="350"/>
      <c r="X122" s="350"/>
      <c r="Y122" s="350"/>
      <c r="Z122" s="350"/>
      <c r="AA122" s="350"/>
      <c r="AB122" s="350"/>
      <c r="AC122" s="350"/>
      <c r="AD122" s="350"/>
      <c r="AE122" s="350"/>
      <c r="AF122" s="350"/>
      <c r="AG122" s="350"/>
      <c r="AH122" s="350"/>
      <c r="AI122" s="350"/>
      <c r="AJ122" s="350"/>
      <c r="AK122" s="350"/>
      <c r="AL122" s="350"/>
      <c r="AM122" s="350"/>
      <c r="AN122" s="350"/>
      <c r="AO122" s="350"/>
      <c r="AP122" s="350"/>
      <c r="AQ122" s="350"/>
      <c r="AR122" s="350"/>
      <c r="AS122" s="350"/>
    </row>
    <row r="123" spans="3:45" x14ac:dyDescent="0.25">
      <c r="I123" s="350"/>
      <c r="J123" s="350"/>
      <c r="K123" s="350"/>
      <c r="L123" s="350"/>
      <c r="M123" s="350"/>
      <c r="N123" s="350"/>
      <c r="O123" s="350"/>
      <c r="P123" s="350"/>
      <c r="Q123" s="350"/>
      <c r="R123" s="350"/>
      <c r="S123" s="350"/>
      <c r="T123" s="350"/>
      <c r="U123" s="350"/>
      <c r="V123" s="350"/>
      <c r="W123" s="350"/>
      <c r="X123" s="350"/>
      <c r="Y123" s="350"/>
      <c r="Z123" s="350"/>
      <c r="AA123" s="350"/>
      <c r="AB123" s="350"/>
      <c r="AC123" s="350"/>
      <c r="AD123" s="350"/>
      <c r="AE123" s="350"/>
      <c r="AF123" s="350"/>
      <c r="AG123" s="350"/>
      <c r="AH123" s="350"/>
      <c r="AI123" s="350"/>
      <c r="AJ123" s="350"/>
      <c r="AK123" s="350"/>
      <c r="AL123" s="350"/>
      <c r="AM123" s="350"/>
      <c r="AN123" s="350"/>
      <c r="AO123" s="350"/>
      <c r="AP123" s="350"/>
      <c r="AQ123" s="350"/>
      <c r="AR123" s="350"/>
      <c r="AS123" s="350"/>
    </row>
    <row r="124" spans="3:45" x14ac:dyDescent="0.25">
      <c r="I124" s="350"/>
      <c r="J124" s="350"/>
      <c r="K124" s="350"/>
      <c r="L124" s="350"/>
      <c r="M124" s="350"/>
      <c r="N124" s="350"/>
      <c r="O124" s="350"/>
      <c r="P124" s="350"/>
      <c r="Q124" s="350"/>
      <c r="R124" s="350"/>
      <c r="S124" s="350"/>
      <c r="T124" s="350"/>
      <c r="U124" s="350"/>
      <c r="V124" s="350"/>
      <c r="W124" s="350"/>
      <c r="X124" s="350"/>
      <c r="Y124" s="350"/>
      <c r="Z124" s="350"/>
      <c r="AA124" s="350"/>
      <c r="AB124" s="350"/>
      <c r="AC124" s="350"/>
      <c r="AD124" s="350"/>
      <c r="AE124" s="350"/>
      <c r="AF124" s="350"/>
      <c r="AG124" s="350"/>
      <c r="AH124" s="350"/>
      <c r="AI124" s="350"/>
      <c r="AJ124" s="350"/>
      <c r="AK124" s="350"/>
      <c r="AL124" s="350"/>
      <c r="AM124" s="350"/>
      <c r="AN124" s="350"/>
      <c r="AO124" s="350"/>
      <c r="AP124" s="350"/>
      <c r="AQ124" s="350"/>
      <c r="AR124" s="350"/>
      <c r="AS124" s="350"/>
    </row>
    <row r="125" spans="3:45" x14ac:dyDescent="0.25">
      <c r="I125" s="350"/>
      <c r="J125" s="350"/>
      <c r="K125" s="350"/>
      <c r="L125" s="350"/>
      <c r="M125" s="350"/>
      <c r="N125" s="350"/>
      <c r="O125" s="350"/>
      <c r="P125" s="350"/>
      <c r="Q125" s="350"/>
      <c r="R125" s="350"/>
      <c r="S125" s="350"/>
      <c r="T125" s="350"/>
      <c r="U125" s="350"/>
      <c r="V125" s="350"/>
      <c r="W125" s="350"/>
      <c r="X125" s="350"/>
      <c r="Y125" s="350"/>
      <c r="Z125" s="350"/>
      <c r="AA125" s="350"/>
      <c r="AB125" s="350"/>
      <c r="AC125" s="350"/>
      <c r="AD125" s="350"/>
      <c r="AE125" s="350"/>
      <c r="AF125" s="350"/>
      <c r="AG125" s="350"/>
      <c r="AH125" s="350"/>
      <c r="AI125" s="350"/>
      <c r="AJ125" s="350"/>
      <c r="AK125" s="350"/>
      <c r="AL125" s="350"/>
      <c r="AM125" s="350"/>
      <c r="AN125" s="350"/>
      <c r="AO125" s="350"/>
      <c r="AP125" s="350"/>
      <c r="AQ125" s="350"/>
      <c r="AR125" s="350"/>
      <c r="AS125" s="350"/>
    </row>
    <row r="127" spans="3:45" ht="18.75" x14ac:dyDescent="0.3">
      <c r="D127" s="422"/>
      <c r="E127" s="422"/>
      <c r="I127" s="423"/>
      <c r="J127" s="423"/>
      <c r="K127" s="423"/>
      <c r="L127" s="423"/>
      <c r="M127" s="423"/>
      <c r="N127" s="423"/>
      <c r="O127" s="423"/>
      <c r="P127" s="423"/>
      <c r="Q127" s="423"/>
      <c r="R127" s="423"/>
      <c r="S127" s="423"/>
      <c r="T127" s="423"/>
      <c r="U127" s="423"/>
      <c r="V127" s="423"/>
      <c r="W127" s="423"/>
      <c r="X127" s="423"/>
      <c r="Y127" s="423"/>
      <c r="Z127" s="423"/>
      <c r="AA127" s="423"/>
      <c r="AB127" s="423"/>
      <c r="AC127" s="423"/>
      <c r="AD127" s="423"/>
      <c r="AE127" s="423"/>
      <c r="AF127" s="423"/>
      <c r="AG127" s="423"/>
      <c r="AH127" s="423"/>
      <c r="AI127" s="423"/>
      <c r="AJ127" s="423"/>
      <c r="AK127" s="423"/>
      <c r="AL127" s="423"/>
      <c r="AM127" s="423"/>
      <c r="AN127" s="423"/>
      <c r="AO127" s="423"/>
      <c r="AP127" s="423"/>
      <c r="AQ127" s="423"/>
      <c r="AR127" s="423"/>
      <c r="AS127" s="423"/>
    </row>
    <row r="129" spans="3:45" x14ac:dyDescent="0.25">
      <c r="C129" s="430"/>
    </row>
    <row r="133" spans="3:45" ht="18.75" x14ac:dyDescent="0.3">
      <c r="C133" s="424"/>
      <c r="I133" s="425"/>
      <c r="J133" s="425"/>
      <c r="K133" s="425"/>
      <c r="L133" s="425"/>
      <c r="M133" s="425"/>
      <c r="N133" s="425"/>
      <c r="O133" s="425"/>
      <c r="P133" s="425"/>
      <c r="Q133" s="425"/>
      <c r="R133" s="425"/>
      <c r="S133" s="425"/>
      <c r="T133" s="425"/>
      <c r="U133" s="425"/>
      <c r="V133" s="425"/>
      <c r="W133" s="425"/>
      <c r="X133" s="425"/>
      <c r="Y133" s="425"/>
      <c r="Z133" s="425"/>
      <c r="AA133" s="425"/>
      <c r="AB133" s="425"/>
      <c r="AC133" s="425"/>
      <c r="AD133" s="425"/>
      <c r="AE133" s="425"/>
      <c r="AF133" s="425"/>
      <c r="AG133" s="425"/>
      <c r="AH133" s="425"/>
      <c r="AI133" s="425"/>
      <c r="AJ133" s="425"/>
      <c r="AK133" s="425"/>
      <c r="AL133" s="425"/>
      <c r="AM133" s="425"/>
      <c r="AN133" s="425"/>
      <c r="AO133" s="425"/>
      <c r="AP133" s="425"/>
      <c r="AQ133" s="425"/>
      <c r="AR133" s="425"/>
      <c r="AS133" s="425"/>
    </row>
    <row r="134" spans="3:45" x14ac:dyDescent="0.25">
      <c r="D134" s="376"/>
      <c r="E134" s="376"/>
      <c r="F134" s="376"/>
      <c r="G134" s="376"/>
      <c r="H134" s="376"/>
      <c r="I134" s="423"/>
      <c r="J134" s="423"/>
      <c r="K134" s="423"/>
      <c r="L134" s="423"/>
      <c r="M134" s="423"/>
      <c r="N134" s="423"/>
      <c r="O134" s="423"/>
      <c r="P134" s="423"/>
      <c r="Q134" s="423"/>
      <c r="R134" s="423"/>
      <c r="S134" s="423"/>
      <c r="T134" s="423"/>
      <c r="U134" s="423"/>
      <c r="V134" s="423"/>
      <c r="W134" s="423"/>
      <c r="X134" s="423"/>
      <c r="Y134" s="423"/>
      <c r="Z134" s="423"/>
      <c r="AA134" s="423"/>
      <c r="AB134" s="423"/>
      <c r="AC134" s="423"/>
      <c r="AD134" s="423"/>
      <c r="AE134" s="423"/>
      <c r="AF134" s="423"/>
      <c r="AG134" s="423"/>
      <c r="AH134" s="423"/>
      <c r="AI134" s="423"/>
      <c r="AJ134" s="423"/>
      <c r="AK134" s="423"/>
      <c r="AL134" s="423"/>
      <c r="AM134" s="423"/>
      <c r="AN134" s="423"/>
      <c r="AO134" s="423"/>
      <c r="AP134" s="423"/>
      <c r="AQ134" s="423"/>
      <c r="AR134" s="423"/>
      <c r="AS134" s="423"/>
    </row>
    <row r="135" spans="3:45" x14ac:dyDescent="0.25">
      <c r="D135" s="376"/>
      <c r="E135" s="376"/>
      <c r="F135" s="376"/>
      <c r="G135" s="376"/>
      <c r="H135" s="376"/>
      <c r="I135" s="423"/>
      <c r="J135" s="423"/>
      <c r="K135" s="423"/>
      <c r="L135" s="423"/>
      <c r="M135" s="423"/>
      <c r="N135" s="423"/>
      <c r="O135" s="423"/>
      <c r="P135" s="423"/>
      <c r="Q135" s="423"/>
      <c r="R135" s="423"/>
      <c r="S135" s="423"/>
      <c r="T135" s="423"/>
      <c r="U135" s="423"/>
      <c r="V135" s="423"/>
      <c r="W135" s="423"/>
      <c r="X135" s="423"/>
      <c r="Y135" s="423"/>
      <c r="Z135" s="423"/>
      <c r="AA135" s="423"/>
      <c r="AB135" s="423"/>
      <c r="AC135" s="423"/>
      <c r="AD135" s="423"/>
      <c r="AE135" s="423"/>
      <c r="AF135" s="423"/>
      <c r="AG135" s="423"/>
      <c r="AH135" s="423"/>
      <c r="AI135" s="423"/>
      <c r="AJ135" s="423"/>
      <c r="AK135" s="423"/>
      <c r="AL135" s="423"/>
      <c r="AM135" s="423"/>
      <c r="AN135" s="423"/>
      <c r="AO135" s="423"/>
      <c r="AP135" s="423"/>
      <c r="AQ135" s="423"/>
      <c r="AR135" s="423"/>
      <c r="AS135" s="423"/>
    </row>
    <row r="136" spans="3:45" ht="3" customHeight="1" x14ac:dyDescent="0.25">
      <c r="D136" s="376"/>
      <c r="E136" s="376"/>
      <c r="F136" s="376"/>
      <c r="G136" s="376"/>
      <c r="H136" s="376"/>
      <c r="I136" s="376"/>
      <c r="J136" s="376"/>
      <c r="K136" s="376"/>
      <c r="L136" s="376"/>
      <c r="M136" s="376"/>
      <c r="N136" s="376"/>
      <c r="O136" s="376"/>
      <c r="P136" s="376"/>
      <c r="Q136" s="376"/>
      <c r="R136" s="376"/>
      <c r="S136" s="376"/>
      <c r="T136" s="376"/>
      <c r="U136" s="376"/>
      <c r="V136" s="376"/>
      <c r="W136" s="376"/>
      <c r="X136" s="376"/>
      <c r="Y136" s="376"/>
      <c r="Z136" s="376"/>
      <c r="AA136" s="376"/>
      <c r="AB136" s="376"/>
      <c r="AC136" s="376"/>
      <c r="AD136" s="376"/>
      <c r="AE136" s="376"/>
      <c r="AF136" s="376"/>
      <c r="AG136" s="376"/>
      <c r="AH136" s="376"/>
      <c r="AI136" s="376"/>
      <c r="AJ136" s="376"/>
      <c r="AK136" s="376"/>
      <c r="AL136" s="376"/>
      <c r="AM136" s="376"/>
      <c r="AN136" s="376"/>
      <c r="AO136" s="376"/>
      <c r="AP136" s="376"/>
      <c r="AQ136" s="376"/>
      <c r="AR136" s="376"/>
      <c r="AS136" s="376"/>
    </row>
    <row r="137" spans="3:45" ht="13.5" customHeight="1" x14ac:dyDescent="0.25">
      <c r="D137" s="376"/>
      <c r="E137" s="376"/>
      <c r="F137" s="376"/>
      <c r="G137" s="376"/>
      <c r="H137" s="376"/>
      <c r="I137" s="376"/>
      <c r="J137" s="376"/>
      <c r="K137" s="376"/>
      <c r="L137" s="376"/>
      <c r="M137" s="376"/>
      <c r="N137" s="376"/>
      <c r="O137" s="376"/>
      <c r="P137" s="376"/>
      <c r="Q137" s="376"/>
      <c r="R137" s="376"/>
      <c r="S137" s="376"/>
      <c r="T137" s="376"/>
      <c r="U137" s="376"/>
      <c r="V137" s="376"/>
      <c r="W137" s="376"/>
      <c r="X137" s="376"/>
      <c r="Y137" s="376"/>
      <c r="Z137" s="376"/>
      <c r="AA137" s="376"/>
      <c r="AB137" s="376"/>
      <c r="AC137" s="376"/>
      <c r="AD137" s="376"/>
      <c r="AE137" s="376"/>
      <c r="AF137" s="376"/>
      <c r="AG137" s="376"/>
      <c r="AH137" s="376"/>
      <c r="AI137" s="376"/>
      <c r="AJ137" s="376"/>
      <c r="AK137" s="376"/>
      <c r="AL137" s="376"/>
      <c r="AM137" s="376"/>
      <c r="AN137" s="376"/>
      <c r="AO137" s="376"/>
      <c r="AP137" s="376"/>
      <c r="AQ137" s="376"/>
      <c r="AR137" s="376"/>
      <c r="AS137" s="376"/>
    </row>
    <row r="138" spans="3:45" x14ac:dyDescent="0.25">
      <c r="D138" s="376"/>
      <c r="E138" s="376"/>
      <c r="F138" s="376"/>
      <c r="G138" s="376"/>
      <c r="H138" s="376"/>
      <c r="I138" s="423"/>
      <c r="J138" s="423"/>
      <c r="K138" s="423"/>
      <c r="L138" s="423"/>
      <c r="M138" s="423"/>
      <c r="N138" s="423"/>
      <c r="O138" s="423"/>
      <c r="P138" s="423"/>
      <c r="Q138" s="423"/>
      <c r="R138" s="423"/>
      <c r="S138" s="423"/>
      <c r="T138" s="423"/>
      <c r="U138" s="423"/>
      <c r="V138" s="423"/>
      <c r="W138" s="423"/>
      <c r="X138" s="423"/>
      <c r="Y138" s="423"/>
      <c r="Z138" s="423"/>
      <c r="AA138" s="423"/>
      <c r="AB138" s="423"/>
      <c r="AC138" s="423"/>
      <c r="AD138" s="423"/>
      <c r="AE138" s="423"/>
      <c r="AF138" s="423"/>
      <c r="AG138" s="423"/>
      <c r="AH138" s="423"/>
      <c r="AI138" s="423"/>
      <c r="AJ138" s="423"/>
      <c r="AK138" s="423"/>
      <c r="AL138" s="423"/>
      <c r="AM138" s="423"/>
      <c r="AN138" s="423"/>
      <c r="AO138" s="423"/>
      <c r="AP138" s="423"/>
      <c r="AQ138" s="423"/>
      <c r="AR138" s="423"/>
      <c r="AS138" s="423"/>
    </row>
  </sheetData>
  <customSheetViews>
    <customSheetView guid="{216D8876-19FF-44F4-8FAC-ACDDAA215E34}" fitToPage="1" hiddenColumns="1">
      <pane ySplit="8" topLeftCell="A42" activePane="bottomLeft" state="frozen"/>
      <selection pane="bottomLeft" activeCell="K60" sqref="K60"/>
      <pageMargins left="0.78740157499999996" right="0.78740157499999996" top="0.984251969" bottom="0.984251969" header="0.4921259845" footer="0.4921259845"/>
      <pageSetup paperSize="9" scale="64" orientation="landscape" r:id="rId1"/>
    </customSheetView>
    <customSheetView guid="{9890AA73-B2EA-4F98-9A3C-97D1460B2A7D}" showPageBreaks="1" fitToPage="1" printArea="1" hiddenColumns="1">
      <pane ySplit="8" topLeftCell="A36" activePane="bottomLeft" state="frozen"/>
      <selection pane="bottomLeft" activeCell="D18" sqref="D18"/>
      <pageMargins left="0.78740157499999996" right="0.78740157499999996" top="0.984251969" bottom="0.984251969" header="0.4921259845" footer="0.4921259845"/>
      <pageSetup paperSize="9" scale="64" orientation="landscape" r:id="rId2"/>
    </customSheetView>
  </customSheetViews>
  <mergeCells count="1">
    <mergeCell ref="C2:E6"/>
  </mergeCells>
  <phoneticPr fontId="3" type="noConversion"/>
  <conditionalFormatting sqref="I99:AS99 I104:AS104 J51:K51 K44 N50 M47 L49 S51:AS51 AB44:AS44 L28:L29 L31:L32 L41 L43 L34 L37:L38">
    <cfRule type="cellIs" dxfId="12" priority="11" stopIfTrue="1" operator="equal">
      <formula>0</formula>
    </cfRule>
  </conditionalFormatting>
  <conditionalFormatting sqref="I97:AS97 K42 N42 S42:AS42">
    <cfRule type="cellIs" dxfId="11" priority="12" stopIfTrue="1" operator="equal">
      <formula>0</formula>
    </cfRule>
  </conditionalFormatting>
  <conditionalFormatting sqref="I134:AS136 I138:AS138">
    <cfRule type="cellIs" dxfId="10" priority="13" stopIfTrue="1" operator="lessThan">
      <formula>0</formula>
    </cfRule>
  </conditionalFormatting>
  <conditionalFormatting sqref="F44:I44">
    <cfRule type="cellIs" dxfId="9" priority="14" stopIfTrue="1" operator="lessThanOrEqual">
      <formula>0</formula>
    </cfRule>
  </conditionalFormatting>
  <conditionalFormatting sqref="F51:I59">
    <cfRule type="cellIs" dxfId="8" priority="10" stopIfTrue="1" operator="equal">
      <formula>#DIV/0!</formula>
    </cfRule>
  </conditionalFormatting>
  <conditionalFormatting sqref="L33">
    <cfRule type="cellIs" dxfId="7" priority="8" stopIfTrue="1" operator="equal">
      <formula>0</formula>
    </cfRule>
  </conditionalFormatting>
  <conditionalFormatting sqref="O57:Q57">
    <cfRule type="cellIs" dxfId="6" priority="7" stopIfTrue="1" operator="lessThan">
      <formula>0</formula>
    </cfRule>
  </conditionalFormatting>
  <conditionalFormatting sqref="O61:Q61">
    <cfRule type="cellIs" dxfId="5" priority="6" stopIfTrue="1" operator="equal">
      <formula>"Ausgleichen!"</formula>
    </cfRule>
  </conditionalFormatting>
  <conditionalFormatting sqref="L30">
    <cfRule type="cellIs" dxfId="4" priority="5" stopIfTrue="1" operator="equal">
      <formula>0</formula>
    </cfRule>
  </conditionalFormatting>
  <conditionalFormatting sqref="M38">
    <cfRule type="cellIs" dxfId="3" priority="4" stopIfTrue="1" operator="equal">
      <formula>0</formula>
    </cfRule>
  </conditionalFormatting>
  <conditionalFormatting sqref="L39">
    <cfRule type="cellIs" dxfId="2" priority="3" stopIfTrue="1" operator="equal">
      <formula>0</formula>
    </cfRule>
  </conditionalFormatting>
  <conditionalFormatting sqref="L40">
    <cfRule type="cellIs" dxfId="1" priority="2" stopIfTrue="1" operator="equal">
      <formula>0</formula>
    </cfRule>
  </conditionalFormatting>
  <conditionalFormatting sqref="L35">
    <cfRule type="cellIs" dxfId="0" priority="1" stopIfTrue="1" operator="equal">
      <formula>0</formula>
    </cfRule>
  </conditionalFormatting>
  <pageMargins left="0.78740157499999996" right="0.78740157499999996" top="0.984251969" bottom="0.984251969" header="0.4921259845" footer="0.4921259845"/>
  <pageSetup paperSize="9" scale="64" orientation="landscape" r:id="rId3"/>
  <ignoredErrors>
    <ignoredError sqref="F28:Q28 F43:Q48 F41:N41 F36:Q36 F32:N32 F62:Q69 F61:P61 F31:N31 F29:N29 F30:N30 F33:N33 F34:N34 F35:N35 F40:N40 F37:N37 F38:N38 F39:N39 F42:N42 F51:Q55 F49:N49 F50:N50 F57:Q58 F56:N56 F60:Q60 F59:N59" evalError="1"/>
  </ignoredError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3"/>
    <pageSetUpPr fitToPage="1"/>
  </sheetPr>
  <dimension ref="B1:P66"/>
  <sheetViews>
    <sheetView tabSelected="1" zoomScaleNormal="100" zoomScalePageLayoutView="90" workbookViewId="0">
      <pane ySplit="8" topLeftCell="A21" activePane="bottomLeft" state="frozen"/>
      <selection pane="bottomLeft" activeCell="S53" sqref="S53"/>
    </sheetView>
  </sheetViews>
  <sheetFormatPr baseColWidth="10" defaultColWidth="11.42578125" defaultRowHeight="13.5" x14ac:dyDescent="0.25"/>
  <cols>
    <col min="1" max="1" width="0.5703125" style="3" customWidth="1"/>
    <col min="2" max="3" width="1.85546875" style="3" customWidth="1"/>
    <col min="4" max="4" width="13.42578125" style="3" customWidth="1"/>
    <col min="5" max="5" width="4" style="3" customWidth="1"/>
    <col min="6" max="6" width="5.42578125" style="3" customWidth="1"/>
    <col min="7" max="7" width="11.7109375" style="3" customWidth="1"/>
    <col min="8" max="8" width="13.42578125" style="3" customWidth="1"/>
    <col min="9" max="9" width="6.42578125" style="3" customWidth="1"/>
    <col min="10" max="10" width="2.42578125" style="3" customWidth="1"/>
    <col min="11" max="11" width="24.42578125" style="3" customWidth="1"/>
    <col min="12" max="12" width="14.140625" style="3" customWidth="1"/>
    <col min="13" max="13" width="14" style="3" customWidth="1"/>
    <col min="14" max="15" width="14.42578125" style="3" customWidth="1"/>
    <col min="16" max="16" width="1.42578125" style="3" customWidth="1"/>
    <col min="17" max="18" width="12.7109375" style="3" customWidth="1"/>
    <col min="19" max="46" width="11.7109375" style="3" customWidth="1"/>
    <col min="47" max="16384" width="11.42578125" style="3"/>
  </cols>
  <sheetData>
    <row r="1" spans="2:16" x14ac:dyDescent="0.25">
      <c r="B1" s="1"/>
      <c r="C1" s="1"/>
      <c r="D1" s="1"/>
      <c r="E1" s="1"/>
      <c r="F1" s="1"/>
      <c r="G1" s="1"/>
      <c r="H1" s="1"/>
      <c r="I1" s="1"/>
      <c r="J1" s="1"/>
      <c r="K1" s="1"/>
      <c r="L1" s="1"/>
      <c r="M1" s="1"/>
    </row>
    <row r="2" spans="2:16" x14ac:dyDescent="0.25">
      <c r="B2" s="1"/>
      <c r="C2" s="596" t="s">
        <v>303</v>
      </c>
      <c r="D2" s="596"/>
      <c r="E2" s="596"/>
      <c r="F2" s="596"/>
      <c r="G2" s="596"/>
      <c r="H2" s="1"/>
      <c r="I2" s="1"/>
      <c r="J2" s="1"/>
      <c r="K2" s="1"/>
      <c r="L2" s="1"/>
      <c r="M2" s="1"/>
    </row>
    <row r="3" spans="2:16" x14ac:dyDescent="0.25">
      <c r="B3" s="1"/>
      <c r="C3" s="596"/>
      <c r="D3" s="596"/>
      <c r="E3" s="596"/>
      <c r="F3" s="596"/>
      <c r="G3" s="596"/>
      <c r="H3" s="1"/>
      <c r="I3" s="1"/>
      <c r="J3" s="1"/>
      <c r="K3" s="1"/>
      <c r="L3" s="1"/>
      <c r="M3" s="1"/>
    </row>
    <row r="4" spans="2:16" x14ac:dyDescent="0.25">
      <c r="C4" s="596"/>
      <c r="D4" s="596"/>
      <c r="E4" s="596"/>
      <c r="F4" s="596"/>
      <c r="G4" s="596"/>
      <c r="I4" s="6"/>
      <c r="J4" s="6"/>
      <c r="K4" s="6"/>
      <c r="L4" s="6"/>
      <c r="M4" s="6"/>
      <c r="N4" s="6"/>
      <c r="O4" s="6"/>
      <c r="P4" s="6"/>
    </row>
    <row r="5" spans="2:16" x14ac:dyDescent="0.25">
      <c r="B5" s="1"/>
      <c r="C5" s="596"/>
      <c r="D5" s="596"/>
      <c r="E5" s="596"/>
      <c r="F5" s="596"/>
      <c r="G5" s="596"/>
      <c r="H5" s="1"/>
      <c r="I5" s="7"/>
      <c r="J5" s="7"/>
      <c r="K5" s="7"/>
      <c r="L5" s="7"/>
      <c r="M5" s="7"/>
      <c r="N5" s="6"/>
      <c r="O5" s="6"/>
      <c r="P5" s="6"/>
    </row>
    <row r="6" spans="2:16" ht="12.75" customHeight="1" x14ac:dyDescent="0.25">
      <c r="B6" s="22"/>
      <c r="C6" s="596"/>
      <c r="D6" s="596"/>
      <c r="E6" s="596"/>
      <c r="F6" s="596"/>
      <c r="G6" s="596"/>
      <c r="H6" s="22"/>
      <c r="I6" s="22"/>
      <c r="J6" s="6"/>
      <c r="K6" s="6"/>
      <c r="L6" s="6"/>
      <c r="M6" s="6"/>
      <c r="N6" s="6"/>
      <c r="O6" s="6"/>
      <c r="P6" s="6"/>
    </row>
    <row r="7" spans="2:16" ht="12.75" customHeight="1" x14ac:dyDescent="0.25">
      <c r="B7" s="22"/>
      <c r="C7" s="22"/>
      <c r="D7" s="22"/>
      <c r="E7" s="22"/>
      <c r="F7" s="22"/>
      <c r="G7" s="22"/>
      <c r="H7" s="22"/>
      <c r="I7" s="22"/>
      <c r="J7" s="6"/>
      <c r="K7" s="6"/>
      <c r="L7" s="14"/>
      <c r="N7" s="6"/>
      <c r="O7" s="6"/>
      <c r="P7" s="6"/>
    </row>
    <row r="8" spans="2:16" ht="3" customHeight="1" x14ac:dyDescent="0.25">
      <c r="G8" s="16"/>
      <c r="H8" s="13"/>
      <c r="I8" s="8"/>
      <c r="J8" s="6"/>
      <c r="K8" s="6"/>
      <c r="L8" s="14"/>
      <c r="N8" s="6"/>
      <c r="O8" s="6"/>
      <c r="P8" s="6"/>
    </row>
    <row r="9" spans="2:16" ht="20.25" customHeight="1" x14ac:dyDescent="0.25">
      <c r="H9" s="13"/>
      <c r="I9" s="8"/>
      <c r="J9" s="6"/>
      <c r="K9" s="6"/>
      <c r="L9" s="14"/>
      <c r="N9" s="6"/>
      <c r="O9" s="6"/>
      <c r="P9" s="6"/>
    </row>
    <row r="10" spans="2:16" hidden="1" x14ac:dyDescent="0.25">
      <c r="C10" s="2"/>
      <c r="G10" s="10"/>
      <c r="H10" s="10"/>
      <c r="I10" s="10"/>
      <c r="J10" s="10"/>
      <c r="K10" s="10"/>
      <c r="L10" s="10"/>
      <c r="N10" s="6"/>
      <c r="O10" s="6"/>
      <c r="P10" s="6"/>
    </row>
    <row r="11" spans="2:16" ht="3" hidden="1" customHeight="1" x14ac:dyDescent="0.25">
      <c r="C11" s="5"/>
      <c r="G11" s="10"/>
      <c r="H11" s="10"/>
      <c r="I11" s="10"/>
      <c r="J11" s="10"/>
      <c r="K11" s="10"/>
      <c r="L11" s="10"/>
      <c r="N11" s="6"/>
      <c r="O11" s="6"/>
      <c r="P11" s="6"/>
    </row>
    <row r="12" spans="2:16" hidden="1" x14ac:dyDescent="0.25">
      <c r="G12" s="10"/>
      <c r="H12" s="10"/>
      <c r="I12" s="10"/>
      <c r="J12" s="10"/>
      <c r="K12" s="10"/>
      <c r="L12" s="10"/>
      <c r="N12" s="6"/>
      <c r="O12" s="6"/>
      <c r="P12" s="6"/>
    </row>
    <row r="13" spans="2:16" hidden="1" x14ac:dyDescent="0.25">
      <c r="G13" s="17"/>
      <c r="H13" s="17"/>
      <c r="I13" s="17"/>
      <c r="J13" s="17"/>
      <c r="K13" s="17"/>
      <c r="L13" s="17"/>
      <c r="N13" s="6"/>
      <c r="O13" s="6"/>
      <c r="P13" s="6"/>
    </row>
    <row r="14" spans="2:16" hidden="1" x14ac:dyDescent="0.25">
      <c r="C14" s="19"/>
      <c r="D14" s="20"/>
      <c r="E14" s="18"/>
      <c r="F14" s="18"/>
      <c r="G14" s="21"/>
      <c r="H14" s="10"/>
      <c r="I14" s="10"/>
      <c r="J14" s="10"/>
      <c r="K14" s="10"/>
      <c r="L14" s="10"/>
      <c r="N14" s="6"/>
      <c r="O14" s="6"/>
      <c r="P14" s="6"/>
    </row>
    <row r="17" spans="3:15" x14ac:dyDescent="0.25">
      <c r="C17" s="34" t="s">
        <v>226</v>
      </c>
      <c r="D17" s="34"/>
      <c r="E17" s="34"/>
      <c r="F17" s="34"/>
      <c r="G17" s="34"/>
      <c r="H17" s="34"/>
    </row>
    <row r="18" spans="3:15" ht="3" customHeight="1" x14ac:dyDescent="0.25"/>
    <row r="19" spans="3:15" x14ac:dyDescent="0.25">
      <c r="C19" s="11" t="s">
        <v>220</v>
      </c>
      <c r="D19" s="11"/>
      <c r="E19" s="4"/>
      <c r="F19" s="571"/>
      <c r="G19" s="572"/>
      <c r="H19" s="572"/>
    </row>
    <row r="20" spans="3:15" x14ac:dyDescent="0.25">
      <c r="C20" s="11" t="s">
        <v>223</v>
      </c>
      <c r="D20" s="11"/>
      <c r="E20" s="4"/>
      <c r="F20" s="595">
        <f>'2. GuV'!$E$9</f>
        <v>42217</v>
      </c>
      <c r="G20" s="595"/>
      <c r="H20" s="4"/>
    </row>
    <row r="21" spans="3:15" x14ac:dyDescent="0.25">
      <c r="C21" s="11" t="s">
        <v>224</v>
      </c>
      <c r="D21" s="11"/>
      <c r="E21" s="4"/>
      <c r="F21" s="595">
        <f>'2. GuV'!$AP$9</f>
        <v>43282</v>
      </c>
      <c r="G21" s="595"/>
      <c r="H21" s="15" t="s">
        <v>225</v>
      </c>
    </row>
    <row r="22" spans="3:15" ht="18.75" customHeight="1" x14ac:dyDescent="0.25"/>
    <row r="25" spans="3:15" x14ac:dyDescent="0.25">
      <c r="C25" s="34" t="s">
        <v>153</v>
      </c>
      <c r="D25" s="65"/>
      <c r="E25" s="65"/>
      <c r="F25" s="65"/>
      <c r="G25" s="65"/>
      <c r="H25" s="65"/>
      <c r="J25" s="34" t="s">
        <v>227</v>
      </c>
      <c r="K25" s="34"/>
      <c r="L25" s="75">
        <f>'5. Rentabilität'!$F$21</f>
        <v>2015</v>
      </c>
      <c r="M25" s="75">
        <f>'5. Rentabilität'!$G$21</f>
        <v>2016</v>
      </c>
      <c r="N25" s="75">
        <f>'5. Rentabilität'!$H$21</f>
        <v>2017</v>
      </c>
      <c r="O25" s="75">
        <f>'5. Rentabilität'!$I$21</f>
        <v>2018</v>
      </c>
    </row>
    <row r="26" spans="3:15" ht="3" customHeight="1" x14ac:dyDescent="0.25"/>
    <row r="27" spans="3:15" x14ac:dyDescent="0.25">
      <c r="C27" s="54" t="s">
        <v>99</v>
      </c>
      <c r="D27" s="35"/>
      <c r="E27" s="35"/>
      <c r="F27" s="35"/>
      <c r="G27" s="35"/>
      <c r="H27" s="71">
        <f>SUM(H28:H30)</f>
        <v>0</v>
      </c>
      <c r="I27" s="4"/>
      <c r="J27" s="54" t="s">
        <v>83</v>
      </c>
      <c r="K27" s="54"/>
      <c r="L27" s="71">
        <f>'5. Rentabilität'!F25</f>
        <v>0</v>
      </c>
      <c r="M27" s="71">
        <f>'5. Rentabilität'!G25</f>
        <v>0</v>
      </c>
      <c r="N27" s="71">
        <f>'5. Rentabilität'!H25</f>
        <v>0</v>
      </c>
      <c r="O27" s="71">
        <f>'5. Rentabilität'!I25</f>
        <v>0</v>
      </c>
    </row>
    <row r="28" spans="3:15" x14ac:dyDescent="0.25">
      <c r="C28" s="4"/>
      <c r="D28" s="72" t="s">
        <v>49</v>
      </c>
      <c r="E28" s="72"/>
      <c r="F28" s="72"/>
      <c r="G28" s="72"/>
      <c r="H28" s="73">
        <f>SUM('1. Investitionen'!G20:G24)</f>
        <v>0</v>
      </c>
      <c r="I28" s="4"/>
      <c r="J28" s="4"/>
      <c r="K28" s="4"/>
      <c r="L28" s="4"/>
      <c r="M28" s="4"/>
      <c r="N28" s="4"/>
      <c r="O28" s="4"/>
    </row>
    <row r="29" spans="3:15" x14ac:dyDescent="0.25">
      <c r="C29" s="4"/>
      <c r="D29" s="58" t="s">
        <v>124</v>
      </c>
      <c r="E29" s="58"/>
      <c r="F29" s="58"/>
      <c r="G29" s="58"/>
      <c r="H29" s="74">
        <f>SUM('1. Investitionen'!G26:G28)</f>
        <v>0</v>
      </c>
      <c r="I29" s="4"/>
      <c r="J29" s="70" t="s">
        <v>48</v>
      </c>
      <c r="K29" s="4"/>
      <c r="L29" s="4"/>
      <c r="M29" s="4"/>
      <c r="N29" s="4"/>
      <c r="O29" s="4"/>
    </row>
    <row r="30" spans="3:15" x14ac:dyDescent="0.25">
      <c r="C30" s="4"/>
      <c r="D30" s="58" t="s">
        <v>129</v>
      </c>
      <c r="E30" s="58"/>
      <c r="F30" s="58"/>
      <c r="G30" s="58"/>
      <c r="H30" s="74">
        <f>SUM('1. Investitionen'!G30:G32)</f>
        <v>0</v>
      </c>
      <c r="I30" s="4"/>
      <c r="J30" s="4"/>
      <c r="K30" s="35" t="str">
        <f>'5. Rentabilität'!D28</f>
        <v>Material</v>
      </c>
      <c r="L30" s="55">
        <f>'5. Rentabilität'!F28</f>
        <v>0</v>
      </c>
      <c r="M30" s="55">
        <f>'5. Rentabilität'!G28</f>
        <v>0</v>
      </c>
      <c r="N30" s="55">
        <f>'5. Rentabilität'!H28</f>
        <v>0</v>
      </c>
      <c r="O30" s="55">
        <f>'5. Rentabilität'!I28</f>
        <v>0</v>
      </c>
    </row>
    <row r="31" spans="3:15" x14ac:dyDescent="0.25">
      <c r="C31" s="4"/>
      <c r="D31" s="4"/>
      <c r="E31" s="4"/>
      <c r="F31" s="4"/>
      <c r="G31" s="4"/>
      <c r="H31" s="4"/>
      <c r="I31" s="4"/>
      <c r="J31" s="4"/>
      <c r="K31" s="32" t="str">
        <f>'5. Rentabilität'!D29</f>
        <v>Personal</v>
      </c>
      <c r="L31" s="68">
        <f>'5. Rentabilität'!F29</f>
        <v>0</v>
      </c>
      <c r="M31" s="68">
        <f>'5. Rentabilität'!G29</f>
        <v>0</v>
      </c>
      <c r="N31" s="68">
        <f>'5. Rentabilität'!H29</f>
        <v>0</v>
      </c>
      <c r="O31" s="68">
        <f>'5. Rentabilität'!I29</f>
        <v>0</v>
      </c>
    </row>
    <row r="32" spans="3:15" x14ac:dyDescent="0.25">
      <c r="C32" s="54" t="s">
        <v>141</v>
      </c>
      <c r="D32" s="35"/>
      <c r="E32" s="35"/>
      <c r="F32" s="35"/>
      <c r="G32" s="35"/>
      <c r="H32" s="71">
        <f>SUM(H33:H37)</f>
        <v>0</v>
      </c>
      <c r="I32" s="4"/>
      <c r="J32" s="4"/>
      <c r="K32" s="32" t="str">
        <f>'5. Rentabilität'!D30</f>
        <v>Miete, Büro, Fahrzeuge</v>
      </c>
      <c r="L32" s="68">
        <f>'5. Rentabilität'!F30</f>
        <v>0</v>
      </c>
      <c r="M32" s="68">
        <f>'5. Rentabilität'!G30</f>
        <v>0</v>
      </c>
      <c r="N32" s="68">
        <f>'5. Rentabilität'!H30</f>
        <v>0</v>
      </c>
      <c r="O32" s="68">
        <f>'5. Rentabilität'!I30</f>
        <v>0</v>
      </c>
    </row>
    <row r="33" spans="3:15" x14ac:dyDescent="0.25">
      <c r="C33" s="4"/>
      <c r="D33" s="72" t="s">
        <v>126</v>
      </c>
      <c r="E33" s="72"/>
      <c r="F33" s="72"/>
      <c r="G33" s="72"/>
      <c r="H33" s="73">
        <f>SUM('1. Investitionen'!G37:G40)</f>
        <v>0</v>
      </c>
      <c r="I33" s="4"/>
      <c r="J33" s="4"/>
      <c r="K33" s="32" t="str">
        <f>'5. Rentabilität'!D31</f>
        <v>Werbung</v>
      </c>
      <c r="L33" s="68">
        <f>'5. Rentabilität'!F31</f>
        <v>0</v>
      </c>
      <c r="M33" s="68">
        <f>'5. Rentabilität'!G31</f>
        <v>0</v>
      </c>
      <c r="N33" s="68">
        <f>'5. Rentabilität'!H31</f>
        <v>0</v>
      </c>
      <c r="O33" s="68">
        <f>'5. Rentabilität'!I31</f>
        <v>0</v>
      </c>
    </row>
    <row r="34" spans="3:15" x14ac:dyDescent="0.25">
      <c r="C34" s="4"/>
      <c r="D34" s="58" t="s">
        <v>56</v>
      </c>
      <c r="E34" s="58"/>
      <c r="F34" s="58"/>
      <c r="G34" s="58"/>
      <c r="H34" s="74">
        <f>SUM('1. Investitionen'!G43:G44)</f>
        <v>0</v>
      </c>
      <c r="I34" s="4"/>
      <c r="J34" s="4"/>
      <c r="K34" s="32" t="str">
        <f>'5. Rentabilität'!D32</f>
        <v>Finanzen</v>
      </c>
      <c r="L34" s="68">
        <f>'5. Rentabilität'!F32</f>
        <v>0</v>
      </c>
      <c r="M34" s="68">
        <f>'5. Rentabilität'!G32</f>
        <v>0</v>
      </c>
      <c r="N34" s="68">
        <f>'5. Rentabilität'!H32</f>
        <v>0</v>
      </c>
      <c r="O34" s="68">
        <f>'5. Rentabilität'!I32</f>
        <v>0</v>
      </c>
    </row>
    <row r="35" spans="3:15" x14ac:dyDescent="0.25">
      <c r="C35" s="4"/>
      <c r="D35" s="58" t="s">
        <v>52</v>
      </c>
      <c r="E35" s="58"/>
      <c r="F35" s="58"/>
      <c r="G35" s="58"/>
      <c r="H35" s="74">
        <f>SUM('1. Investitionen'!G47:G50)</f>
        <v>0</v>
      </c>
      <c r="I35" s="4"/>
      <c r="J35" s="4"/>
      <c r="K35" s="32" t="str">
        <f>'5. Rentabilität'!D33</f>
        <v>Weitere</v>
      </c>
      <c r="L35" s="68">
        <f>'5. Rentabilität'!F33</f>
        <v>0</v>
      </c>
      <c r="M35" s="68">
        <f>'5. Rentabilität'!G33</f>
        <v>0</v>
      </c>
      <c r="N35" s="68">
        <f>'5. Rentabilität'!H33</f>
        <v>0</v>
      </c>
      <c r="O35" s="68">
        <f>'5. Rentabilität'!I33</f>
        <v>0</v>
      </c>
    </row>
    <row r="36" spans="3:15" x14ac:dyDescent="0.25">
      <c r="C36" s="4"/>
      <c r="D36" s="58" t="s">
        <v>57</v>
      </c>
      <c r="E36" s="58"/>
      <c r="F36" s="58"/>
      <c r="G36" s="58"/>
      <c r="H36" s="74">
        <f>SUM('1. Investitionen'!G53:G56)</f>
        <v>0</v>
      </c>
      <c r="I36" s="4"/>
      <c r="J36" s="4"/>
      <c r="K36" s="32" t="str">
        <f>'5. Rentabilität'!D34</f>
        <v>Abschreibungen</v>
      </c>
      <c r="L36" s="68">
        <f>'5. Rentabilität'!F34</f>
        <v>0</v>
      </c>
      <c r="M36" s="68">
        <f>'5. Rentabilität'!G34</f>
        <v>0</v>
      </c>
      <c r="N36" s="68">
        <f>'5. Rentabilität'!H34</f>
        <v>0</v>
      </c>
      <c r="O36" s="68">
        <f>'5. Rentabilität'!I34</f>
        <v>0</v>
      </c>
    </row>
    <row r="37" spans="3:15" x14ac:dyDescent="0.25">
      <c r="C37" s="4"/>
      <c r="D37" s="58" t="s">
        <v>63</v>
      </c>
      <c r="E37" s="58"/>
      <c r="F37" s="58"/>
      <c r="G37" s="58"/>
      <c r="H37" s="74">
        <f>SUM('1. Investitionen'!G59:G66)</f>
        <v>0</v>
      </c>
      <c r="I37" s="4"/>
      <c r="J37" s="4"/>
      <c r="K37" s="32" t="s">
        <v>99</v>
      </c>
      <c r="L37" s="68">
        <f>'2. GuV'!G109</f>
        <v>0</v>
      </c>
      <c r="M37" s="32"/>
      <c r="N37" s="32"/>
      <c r="O37" s="32"/>
    </row>
    <row r="38" spans="3:15" x14ac:dyDescent="0.25">
      <c r="C38" s="4"/>
      <c r="D38" s="4"/>
      <c r="E38" s="4"/>
      <c r="F38" s="4"/>
      <c r="G38" s="4"/>
      <c r="H38" s="4"/>
      <c r="I38" s="4"/>
      <c r="J38" s="4"/>
      <c r="K38" s="56" t="str">
        <f>'5. Rentabilität'!D37</f>
        <v>Total Kosten</v>
      </c>
      <c r="L38" s="69">
        <f>'5. Rentabilität'!F37</f>
        <v>0</v>
      </c>
      <c r="M38" s="69">
        <f>'5. Rentabilität'!G37</f>
        <v>0</v>
      </c>
      <c r="N38" s="69">
        <f>'5. Rentabilität'!H37</f>
        <v>0</v>
      </c>
      <c r="O38" s="69">
        <f>'5. Rentabilität'!I37</f>
        <v>0</v>
      </c>
    </row>
    <row r="39" spans="3:15" x14ac:dyDescent="0.25">
      <c r="C39" s="11" t="s">
        <v>244</v>
      </c>
      <c r="D39" s="4"/>
      <c r="E39" s="4"/>
      <c r="F39" s="4"/>
      <c r="G39" s="4"/>
      <c r="H39" s="67">
        <f>SUM('1. Investitionen'!G69:G74)</f>
        <v>0</v>
      </c>
      <c r="I39" s="4"/>
      <c r="J39" s="4"/>
      <c r="K39" s="4"/>
      <c r="L39" s="4"/>
      <c r="M39" s="4"/>
      <c r="N39" s="4"/>
      <c r="O39" s="4"/>
    </row>
    <row r="40" spans="3:15" x14ac:dyDescent="0.25">
      <c r="J40" s="35" t="str">
        <f>'5. Rentabilität'!C39</f>
        <v>Gewinn vor Steuer</v>
      </c>
      <c r="K40" s="35"/>
      <c r="L40" s="55">
        <f>'5. Rentabilität'!F39</f>
        <v>0</v>
      </c>
      <c r="M40" s="55">
        <f>'5. Rentabilität'!G39</f>
        <v>0</v>
      </c>
      <c r="N40" s="55">
        <f>'5. Rentabilität'!H39</f>
        <v>0</v>
      </c>
      <c r="O40" s="55">
        <f>'5. Rentabilität'!I39</f>
        <v>0</v>
      </c>
    </row>
    <row r="41" spans="3:15" x14ac:dyDescent="0.25">
      <c r="C41" s="34" t="s">
        <v>222</v>
      </c>
      <c r="D41" s="34"/>
      <c r="E41" s="34"/>
      <c r="F41" s="34"/>
      <c r="G41" s="34"/>
      <c r="H41" s="66">
        <f>H27+H32+H39</f>
        <v>0</v>
      </c>
      <c r="J41" s="32" t="str">
        <f>'5. Rentabilität'!C40</f>
        <v>Verlustvortrag</v>
      </c>
      <c r="K41" s="32"/>
      <c r="L41" s="68">
        <f>'5. Rentabilität'!F40</f>
        <v>0</v>
      </c>
      <c r="M41" s="68">
        <f>'5. Rentabilität'!G40</f>
        <v>0</v>
      </c>
      <c r="N41" s="68">
        <f>'5. Rentabilität'!H40</f>
        <v>0</v>
      </c>
      <c r="O41" s="68">
        <f>'5. Rentabilität'!I40</f>
        <v>0</v>
      </c>
    </row>
    <row r="42" spans="3:15" x14ac:dyDescent="0.25">
      <c r="J42" s="32" t="str">
        <f>'5. Rentabilität'!$D$42</f>
        <v>Ø Steuern</v>
      </c>
      <c r="K42" s="32"/>
      <c r="L42" s="68">
        <f>'5. Rentabilität'!F42</f>
        <v>0</v>
      </c>
      <c r="M42" s="68">
        <f>'5. Rentabilität'!G42</f>
        <v>0</v>
      </c>
      <c r="N42" s="68">
        <f>'5. Rentabilität'!H42</f>
        <v>0</v>
      </c>
      <c r="O42" s="68">
        <f>'5. Rentabilität'!I42</f>
        <v>0</v>
      </c>
    </row>
    <row r="43" spans="3:15" x14ac:dyDescent="0.25">
      <c r="C43" s="11" t="s">
        <v>219</v>
      </c>
      <c r="D43" s="4"/>
      <c r="E43" s="4"/>
      <c r="F43" s="4"/>
      <c r="G43" s="4"/>
      <c r="H43" s="12">
        <f>SUM('2. GuV'!$G$192:$AP$192)</f>
        <v>0</v>
      </c>
    </row>
    <row r="44" spans="3:15" x14ac:dyDescent="0.25">
      <c r="C44" s="33" t="s">
        <v>221</v>
      </c>
      <c r="D44" s="33"/>
      <c r="E44" s="33"/>
      <c r="F44" s="33"/>
      <c r="G44" s="33"/>
      <c r="H44" s="59">
        <f>H41+H43</f>
        <v>0</v>
      </c>
      <c r="J44" s="33" t="str">
        <f>'5. Rentabilität'!C44</f>
        <v>Gewinn nach Steuern</v>
      </c>
      <c r="K44" s="33"/>
      <c r="L44" s="59">
        <f>'5. Rentabilität'!F44</f>
        <v>0</v>
      </c>
      <c r="M44" s="59">
        <f>'5. Rentabilität'!G44</f>
        <v>0</v>
      </c>
      <c r="N44" s="59">
        <f>'5. Rentabilität'!H44</f>
        <v>0</v>
      </c>
      <c r="O44" s="59">
        <f>'5. Rentabilität'!I44</f>
        <v>0</v>
      </c>
    </row>
    <row r="48" spans="3:15" x14ac:dyDescent="0.25">
      <c r="C48" s="34" t="s">
        <v>70</v>
      </c>
      <c r="D48" s="34"/>
      <c r="E48" s="34"/>
      <c r="F48" s="34"/>
      <c r="G48" s="34"/>
      <c r="H48" s="34"/>
    </row>
    <row r="49" spans="3:8" ht="2.25" customHeight="1" x14ac:dyDescent="0.25"/>
    <row r="50" spans="3:8" x14ac:dyDescent="0.25">
      <c r="C50" s="11" t="s">
        <v>45</v>
      </c>
      <c r="D50" s="4"/>
      <c r="E50" s="4"/>
      <c r="F50" s="4"/>
      <c r="G50" s="4"/>
      <c r="H50" s="4"/>
    </row>
    <row r="51" spans="3:8" ht="2.25" customHeight="1" x14ac:dyDescent="0.25">
      <c r="C51" s="11"/>
      <c r="D51" s="4"/>
      <c r="E51" s="4"/>
      <c r="F51" s="4"/>
      <c r="G51" s="4"/>
      <c r="H51" s="4"/>
    </row>
    <row r="52" spans="3:8" x14ac:dyDescent="0.25">
      <c r="C52" s="35" t="str">
        <f>'4. Kapitalbedarf'!D30</f>
        <v>Kapital für Startinvestitionen</v>
      </c>
      <c r="D52" s="35"/>
      <c r="E52" s="35"/>
      <c r="F52" s="35"/>
      <c r="G52" s="35"/>
      <c r="H52" s="55">
        <f>'4. Kapitalbedarf'!G30</f>
        <v>0</v>
      </c>
    </row>
    <row r="53" spans="3:8" x14ac:dyDescent="0.25">
      <c r="C53" s="32" t="str">
        <f>'4. Kapitalbedarf'!D31</f>
        <v>Kapital für operative Tätigkeit</v>
      </c>
      <c r="D53" s="32"/>
      <c r="E53" s="32"/>
      <c r="F53" s="32"/>
      <c r="G53" s="32"/>
      <c r="H53" s="68">
        <f>'4. Kapitalbedarf'!G31</f>
        <v>0</v>
      </c>
    </row>
    <row r="54" spans="3:8" x14ac:dyDescent="0.25">
      <c r="C54" s="32" t="str">
        <f>'4. Kapitalbedarf'!D32</f>
        <v>Kapital für den Puffer</v>
      </c>
      <c r="D54" s="32"/>
      <c r="E54" s="32"/>
      <c r="F54" s="32"/>
      <c r="G54" s="32"/>
      <c r="H54" s="68">
        <f>'4. Kapitalbedarf'!G32</f>
        <v>0</v>
      </c>
    </row>
    <row r="55" spans="3:8" x14ac:dyDescent="0.25">
      <c r="C55" s="32" t="str">
        <f>'4. Kapitalbedarf'!D33</f>
        <v>Kapital für Investitionen, Tilgung &amp; Rückz.</v>
      </c>
      <c r="D55" s="32"/>
      <c r="E55" s="32"/>
      <c r="F55" s="32"/>
      <c r="G55" s="32"/>
      <c r="H55" s="68">
        <f>'4. Kapitalbedarf'!G33</f>
        <v>0</v>
      </c>
    </row>
    <row r="56" spans="3:8" x14ac:dyDescent="0.25">
      <c r="C56" s="56" t="s">
        <v>118</v>
      </c>
      <c r="D56" s="56"/>
      <c r="E56" s="56"/>
      <c r="F56" s="56"/>
      <c r="G56" s="56"/>
      <c r="H56" s="69">
        <f>SUM(H52:H55)</f>
        <v>0</v>
      </c>
    </row>
    <row r="57" spans="3:8" x14ac:dyDescent="0.25">
      <c r="C57" s="4"/>
      <c r="D57" s="4"/>
      <c r="E57" s="4"/>
      <c r="F57" s="4"/>
      <c r="G57" s="4"/>
      <c r="H57" s="4"/>
    </row>
    <row r="58" spans="3:8" x14ac:dyDescent="0.25">
      <c r="C58" s="11" t="s">
        <v>69</v>
      </c>
      <c r="D58" s="4"/>
      <c r="E58" s="4"/>
      <c r="F58" s="4"/>
      <c r="G58" s="4"/>
      <c r="H58" s="4"/>
    </row>
    <row r="59" spans="3:8" ht="2.25" customHeight="1" x14ac:dyDescent="0.25">
      <c r="C59" s="4"/>
      <c r="D59" s="4"/>
      <c r="E59" s="4"/>
      <c r="F59" s="4"/>
      <c r="G59" s="4"/>
      <c r="H59" s="4"/>
    </row>
    <row r="60" spans="3:8" x14ac:dyDescent="0.25">
      <c r="C60" s="35" t="str">
        <f>'4. Kapitalbedarf'!I30</f>
        <v>Eigene Mittel</v>
      </c>
      <c r="D60" s="35"/>
      <c r="E60" s="35"/>
      <c r="F60" s="35"/>
      <c r="G60" s="35"/>
      <c r="H60" s="55">
        <f>'4. Kapitalbedarf'!H30</f>
        <v>0</v>
      </c>
    </row>
    <row r="61" spans="3:8" x14ac:dyDescent="0.25">
      <c r="C61" s="32" t="str">
        <f>'4. Kapitalbedarf'!I31</f>
        <v>Weitere Investoren</v>
      </c>
      <c r="D61" s="32"/>
      <c r="E61" s="32"/>
      <c r="F61" s="32"/>
      <c r="G61" s="32"/>
      <c r="H61" s="68">
        <f>'4. Kapitalbedarf'!H31</f>
        <v>0</v>
      </c>
    </row>
    <row r="62" spans="3:8" x14ac:dyDescent="0.25">
      <c r="C62" s="32" t="str">
        <f>'4. Kapitalbedarf'!I32</f>
        <v/>
      </c>
      <c r="D62" s="32"/>
      <c r="E62" s="32"/>
      <c r="F62" s="32"/>
      <c r="G62" s="32"/>
      <c r="H62" s="68">
        <f>'4. Kapitalbedarf'!H32</f>
        <v>0</v>
      </c>
    </row>
    <row r="63" spans="3:8" x14ac:dyDescent="0.25">
      <c r="C63" s="32" t="str">
        <f>'4. Kapitalbedarf'!I35</f>
        <v>Darlehen / Kredite</v>
      </c>
      <c r="D63" s="32"/>
      <c r="E63" s="32"/>
      <c r="F63" s="32"/>
      <c r="G63" s="32"/>
      <c r="H63" s="68">
        <f>'4. Kapitalbedarf'!H35</f>
        <v>0</v>
      </c>
    </row>
    <row r="64" spans="3:8" x14ac:dyDescent="0.25">
      <c r="C64" s="56" t="s">
        <v>118</v>
      </c>
      <c r="D64" s="56"/>
      <c r="E64" s="56"/>
      <c r="F64" s="56"/>
      <c r="G64" s="56"/>
      <c r="H64" s="57">
        <f>SUM(H60:H63)</f>
        <v>0</v>
      </c>
    </row>
    <row r="66" spans="3:8" x14ac:dyDescent="0.25">
      <c r="C66" s="33" t="s">
        <v>189</v>
      </c>
      <c r="D66" s="33"/>
      <c r="E66" s="33"/>
      <c r="F66" s="33"/>
      <c r="G66" s="33"/>
      <c r="H66" s="59">
        <f>'4. Kapitalbedarf'!H36</f>
        <v>0</v>
      </c>
    </row>
  </sheetData>
  <customSheetViews>
    <customSheetView guid="{216D8876-19FF-44F4-8FAC-ACDDAA215E34}" fitToPage="1" hiddenRows="1">
      <pane ySplit="8" topLeftCell="A90" activePane="bottomLeft" state="frozen"/>
      <selection pane="bottomLeft" activeCell="R93" sqref="R93"/>
      <pageMargins left="0.25" right="0.25" top="0.75" bottom="0.75" header="0.3" footer="0.3"/>
      <pageSetup paperSize="9" scale="61" orientation="portrait" r:id="rId1"/>
    </customSheetView>
    <customSheetView guid="{9890AA73-B2EA-4F98-9A3C-97D1460B2A7D}" showPageBreaks="1" fitToPage="1" printArea="1" hiddenRows="1">
      <pane ySplit="8" topLeftCell="A9" activePane="bottomLeft" state="frozen"/>
      <selection pane="bottomLeft" activeCell="R93" sqref="R93"/>
      <pageMargins left="0.25" right="0.25" top="0.75" bottom="0.75" header="0.3" footer="0.3"/>
      <pageSetup paperSize="9" scale="61" orientation="portrait" r:id="rId2"/>
    </customSheetView>
  </customSheetViews>
  <mergeCells count="3">
    <mergeCell ref="F20:G20"/>
    <mergeCell ref="F21:G21"/>
    <mergeCell ref="C2:G6"/>
  </mergeCells>
  <phoneticPr fontId="3" type="noConversion"/>
  <pageMargins left="0.25" right="0.25" top="0.75" bottom="0.75" header="0.3" footer="0.3"/>
  <pageSetup paperSize="9" scale="61" orientation="portrait"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Anleitung</vt:lpstr>
      <vt:lpstr>1. Investitionen</vt:lpstr>
      <vt:lpstr>2. GuV</vt:lpstr>
      <vt:lpstr>3. Liquidität</vt:lpstr>
      <vt:lpstr>4. Kapitalbedarf</vt:lpstr>
      <vt:lpstr>5. Rentabilität</vt:lpstr>
      <vt:lpstr>6. Zusammenfassung</vt:lpstr>
      <vt:lpstr>'1. Investitionen'!Druckbereich</vt:lpstr>
      <vt:lpstr>'2. GuV'!Druckbereich</vt:lpstr>
      <vt:lpstr>'3. Liquidität'!Druckbereich</vt:lpstr>
      <vt:lpstr>'4. Kapitalbedarf'!Druckbereich</vt:lpstr>
      <vt:lpstr>'5. Rentabilität'!Druckbereich</vt:lpstr>
      <vt:lpstr>'6. Zusammenfassung'!Druckbereich</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Liebtrau</dc:creator>
  <cp:lastModifiedBy>Dajana Trapp</cp:lastModifiedBy>
  <cp:lastPrinted>2015-02-02T14:10:59Z</cp:lastPrinted>
  <dcterms:created xsi:type="dcterms:W3CDTF">2010-09-16T11:51:40Z</dcterms:created>
  <dcterms:modified xsi:type="dcterms:W3CDTF">2015-02-02T14:11:06Z</dcterms:modified>
</cp:coreProperties>
</file>